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NS\COMMOD\Allocation and Distribution\Annual Commodity Order Documents\SY 2024-25\"/>
    </mc:Choice>
  </mc:AlternateContent>
  <xr:revisionPtr revIDLastSave="0" documentId="13_ncr:1_{9D0C2988-AE65-4E4D-90D6-1FDEBD558B82}" xr6:coauthVersionLast="47" xr6:coauthVersionMax="47" xr10:uidLastSave="{00000000-0000-0000-0000-000000000000}"/>
  <bookViews>
    <workbookView xWindow="405" yWindow="645" windowWidth="25605" windowHeight="14205" xr2:uid="{00000000-000D-0000-FFFF-FFFF00000000}"/>
  </bookViews>
  <sheets>
    <sheet name="Entitlement Calculator" sheetId="1" r:id="rId1"/>
    <sheet name="Case Calc by Servings" sheetId="3" r:id="rId2"/>
  </sheets>
  <definedNames>
    <definedName name="_xlnm._FilterDatabase" localSheetId="0" hidden="1">'Entitlement Calculator'!$A$6:$Y$6</definedName>
    <definedName name="_xlnm.Print_Area" localSheetId="0">'Entitlement Calculator'!$A$1:$Y$30</definedName>
    <definedName name="_xlnm.Print_Titles" localSheetId="0">'Entitlement Calculator'!#REF!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3" l="1"/>
  <c r="G26" i="3" s="1"/>
  <c r="I26" i="3" s="1"/>
  <c r="E25" i="3"/>
  <c r="G25" i="3" s="1"/>
  <c r="I25" i="3" s="1"/>
  <c r="E24" i="3"/>
  <c r="G24" i="3" s="1"/>
  <c r="I24" i="3" s="1"/>
  <c r="E23" i="3"/>
  <c r="G23" i="3" s="1"/>
  <c r="I23" i="3" s="1"/>
  <c r="E22" i="3"/>
  <c r="G22" i="3" s="1"/>
  <c r="I22" i="3" s="1"/>
  <c r="E21" i="3"/>
  <c r="G21" i="3" s="1"/>
  <c r="I21" i="3" s="1"/>
  <c r="E20" i="3"/>
  <c r="G20" i="3" s="1"/>
  <c r="I20" i="3" s="1"/>
  <c r="E19" i="3"/>
  <c r="G19" i="3" s="1"/>
  <c r="I19" i="3" s="1"/>
  <c r="E18" i="3"/>
  <c r="G18" i="3" s="1"/>
  <c r="I18" i="3" s="1"/>
  <c r="E17" i="3"/>
  <c r="G17" i="3" s="1"/>
  <c r="I17" i="3" s="1"/>
  <c r="E16" i="3"/>
  <c r="G16" i="3" s="1"/>
  <c r="I16" i="3" s="1"/>
  <c r="E15" i="3"/>
  <c r="G15" i="3" s="1"/>
  <c r="I15" i="3" s="1"/>
  <c r="P8" i="1" l="1"/>
  <c r="Q24" i="1"/>
  <c r="Q25" i="1" s="1"/>
  <c r="P9" i="1"/>
  <c r="P10" i="1"/>
  <c r="P11" i="1"/>
  <c r="P12" i="1"/>
  <c r="P14" i="1"/>
  <c r="P15" i="1"/>
  <c r="P16" i="1"/>
  <c r="P18" i="1"/>
  <c r="P17" i="1"/>
  <c r="P13" i="1"/>
  <c r="P7" i="1"/>
  <c r="Q15" i="1" l="1"/>
  <c r="Q10" i="1"/>
  <c r="Q14" i="1"/>
  <c r="Q11" i="1"/>
  <c r="Q12" i="1"/>
  <c r="Q9" i="1"/>
  <c r="Q16" i="1"/>
  <c r="Q8" i="1"/>
  <c r="Q18" i="1"/>
  <c r="Q7" i="1"/>
  <c r="Q13" i="1"/>
  <c r="Q17" i="1"/>
  <c r="Q19" i="1" l="1"/>
  <c r="Q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Schultz, Jessica M.   DPI</author>
    <author>Paella, Laura A.  DPI</author>
  </authors>
  <commentList>
    <comment ref="C14" authorId="0" shapeId="0" xr:uid="{42C9A63A-6D5D-4274-8E90-4E00E2D49C96}">
      <text>
        <r>
          <rPr>
            <sz val="9"/>
            <color indexed="81"/>
            <rFont val="Tahoma"/>
            <family val="2"/>
          </rPr>
          <t xml:space="preserve">Anticipated servings per day can be estimated using past production records. </t>
        </r>
      </text>
    </comment>
    <comment ref="H14" authorId="1" shapeId="0" xr:uid="{DF21B885-B6B5-48FC-8891-5AC8A38B21E4}">
      <text>
        <r>
          <rPr>
            <sz val="9"/>
            <color indexed="81"/>
            <rFont val="Tahoma"/>
            <family val="2"/>
          </rPr>
          <t>This is an estimate assuming that the product is menued every month.</t>
        </r>
      </text>
    </comment>
  </commentList>
</comments>
</file>

<file path=xl/sharedStrings.xml><?xml version="1.0" encoding="utf-8"?>
<sst xmlns="http://schemas.openxmlformats.org/spreadsheetml/2006/main" count="186" uniqueCount="118">
  <si>
    <t>Months Available for Delivery on Annual Order</t>
  </si>
  <si>
    <t>All months</t>
  </si>
  <si>
    <t>USDA Food Direct Delivery ("Brown Box") Product Description</t>
  </si>
  <si>
    <t>USDA Product Code</t>
  </si>
  <si>
    <t>This institution is an equal opportunity provider.</t>
  </si>
  <si>
    <t>School Year 2024-2025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</si>
  <si>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</si>
  <si>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</si>
  <si>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</si>
  <si>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</si>
  <si>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</si>
  <si>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</si>
  <si>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</si>
  <si>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</si>
  <si>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</si>
  <si>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Total # Cases</t>
  </si>
  <si>
    <t>Instructions for using this worksheet:</t>
  </si>
  <si>
    <t>1.</t>
  </si>
  <si>
    <t>2.</t>
  </si>
  <si>
    <t>Enter the number of times product is menued per month.</t>
  </si>
  <si>
    <t>3.</t>
  </si>
  <si>
    <t xml:space="preserve">Column 1 x column 2 = column 3. </t>
  </si>
  <si>
    <t>4.</t>
  </si>
  <si>
    <t xml:space="preserve">Enter the number of servings per case of the USDA Food (for example: 72 chicken patties per case).  </t>
  </si>
  <si>
    <t>5.</t>
  </si>
  <si>
    <t>Column 3 ÷ column 4  = column 5.</t>
  </si>
  <si>
    <t>6.</t>
  </si>
  <si>
    <t>7.</t>
  </si>
  <si>
    <t xml:space="preserve">Column 5 x column 6 = total number of USDA Foods cases to order for the year.  </t>
  </si>
  <si>
    <t>USDA Food Product Description</t>
  </si>
  <si>
    <t>1.  Servings per Day</t>
  </si>
  <si>
    <t>2.  Times menued per month</t>
  </si>
  <si>
    <t>3.  Total monthly servings</t>
  </si>
  <si>
    <t>4.  Number of servings per case</t>
  </si>
  <si>
    <t>5.  Cases needed per month</t>
  </si>
  <si>
    <t>6.  Number of months in school year</t>
  </si>
  <si>
    <t>School Year: ______________</t>
  </si>
  <si>
    <t>Order and Entitlement Planning</t>
  </si>
  <si>
    <t>Estimated entitlement balance left to spend:</t>
  </si>
  <si>
    <t>Entitlement Spent</t>
  </si>
  <si>
    <r>
      <t xml:space="preserve">Enter your Set-Aside Amount for DoD Fresh </t>
    </r>
    <r>
      <rPr>
        <b/>
        <i/>
        <sz val="11"/>
        <rFont val="Lato"/>
        <family val="2"/>
      </rPr>
      <t>(enter zero if not participating)</t>
    </r>
  </si>
  <si>
    <t>Enter your PY 2025 Beginning Entitlement Amount:</t>
  </si>
  <si>
    <t>Beginning Balance with allowed 105% Entitlement Cap for Annual Order Survey:</t>
  </si>
  <si>
    <t>Beef, Pork, Fish (Meat/Meat Alt)</t>
  </si>
  <si>
    <t>Cheese (Meat/Meat Alt)</t>
  </si>
  <si>
    <t>Chicken, Eggs, Turkey (Meat/Meat Alt)</t>
  </si>
  <si>
    <t>Entitlement  Unit Value/ Case 2024-25</t>
  </si>
  <si>
    <t>PY 2025 Beginning Entitlement Amount:</t>
  </si>
  <si>
    <t>Pack Size</t>
  </si>
  <si>
    <t>Storage</t>
  </si>
  <si>
    <t>Freezer</t>
  </si>
  <si>
    <t>Product Type</t>
  </si>
  <si>
    <t>(Enter Case Quantity in peach color cells)</t>
  </si>
  <si>
    <r>
      <rPr>
        <b/>
        <sz val="10"/>
        <rFont val="Lato"/>
        <family val="2"/>
      </rPr>
      <t xml:space="preserve">APPROX Crediting (1/22/24) - </t>
    </r>
    <r>
      <rPr>
        <sz val="10"/>
        <rFont val="Lato"/>
        <family val="2"/>
      </rPr>
      <t>Use the actual CN label or product formulation statement for accurate crediting information.</t>
    </r>
  </si>
  <si>
    <t>This worksheet can be used as a tool to prepare for the 2024-25 USDA Foods Annual Order Survey. This worksheet will provide an estimate of the number of cases that you will need to order for the school year.</t>
  </si>
  <si>
    <t>Gross Wgt/ Case (pounds)</t>
  </si>
  <si>
    <t>Updated 1/25/2024</t>
  </si>
  <si>
    <t>Total cases needed for school year</t>
  </si>
  <si>
    <t>Enter the number of anticipated servings of each item per day. Servings per day can be estimated using past production records.</t>
  </si>
  <si>
    <t>Enter the number of months in your school year. (Assumes menuing the same number of times each month.)</t>
  </si>
  <si>
    <t>Net Wgt/ Case (pounds)</t>
  </si>
  <si>
    <t>C402</t>
  </si>
  <si>
    <t>Beef Meatballs, Frozen, 6/5 lb</t>
  </si>
  <si>
    <t>C415</t>
  </si>
  <si>
    <t>Beef Patties, 6/5 lb</t>
  </si>
  <si>
    <t>C722</t>
  </si>
  <si>
    <t>Cheese Quesadilla, 96/4.4 oz</t>
  </si>
  <si>
    <t>C530</t>
  </si>
  <si>
    <t>Chicken Nuggets, Whole Grain, 30 lb</t>
  </si>
  <si>
    <t>C526</t>
  </si>
  <si>
    <t>Chicken Patties, Whole Grain, 30 lb</t>
  </si>
  <si>
    <t>C501</t>
  </si>
  <si>
    <t>Chicken Smackers, Whole Grain, 30 lb</t>
  </si>
  <si>
    <t>C600</t>
  </si>
  <si>
    <t>Pork Taco Filling, 6/5 lb</t>
  </si>
  <si>
    <t>C302</t>
  </si>
  <si>
    <t>Turkey Breakfast Sausage Patty, 6/5 lb</t>
  </si>
  <si>
    <t>C310</t>
  </si>
  <si>
    <t>Turkey Mini Corn Dogs, 6/5 lb</t>
  </si>
  <si>
    <t>C705</t>
  </si>
  <si>
    <t>WGR Cheese Stuffed Sticks, 26.25 lb</t>
  </si>
  <si>
    <t>C803</t>
  </si>
  <si>
    <t>WGR French Toast Sticks, 130/2.65 oz.</t>
  </si>
  <si>
    <t>C704</t>
  </si>
  <si>
    <t>WGR Macaroni &amp; Cheese, 6/5 lb</t>
  </si>
  <si>
    <t>Four 0.65 oz. meatballs = 2.0 oz. eq. M/MA</t>
  </si>
  <si>
    <t>1- 2.5 oz patty = 2.0 oz. eq. M/MA</t>
  </si>
  <si>
    <t>One 4.4 oz. portion (two 2.20 oz. quesadillas) = 2.0 oz. eq. M/MA and 2.0 oz. eq. Grain</t>
  </si>
  <si>
    <t>Five nuggets (3.04 oz. portion) = 2 oz. eq. M/MA and 1 oz. eq. Grain</t>
  </si>
  <si>
    <t>One 3.05 oz. patty = 2.0 oz eq. M/MA and 1 oz. eq. Grain</t>
  </si>
  <si>
    <t>10 pieces (4.3 oz. portion) = 2 oz. eq. M/MA and 1 oz. eq. Grain</t>
  </si>
  <si>
    <t>One 3.17 oz. portion = 2.0 oz. eq. M/MA and 1/8 cup red/orange vegetable subgroup</t>
  </si>
  <si>
    <t>One 1.30 oz. breakfast sausage patty= 1.00 oz. eq. M/MA</t>
  </si>
  <si>
    <t>Six 0.67 oz. corn dogs= 2.0 oz. eq. M/MA and 2.0 oz. eq. Grain</t>
  </si>
  <si>
    <t>Two sticks = 2 oz. eq. M/MA and 2 oz. eq. Grain</t>
  </si>
  <si>
    <t xml:space="preserve"> One 2.65 oz. portion (three 0.883 oz. pieces) = 1.00 oz. eq. M/MA and 1.50 oz. eq. Grain</t>
  </si>
  <si>
    <t>One 6 oz. portion = 2.0 oz. eq. M/MA and 1 oz. eq. Grain</t>
  </si>
  <si>
    <t>100-4.2 oz. servings</t>
  </si>
  <si>
    <r>
      <t>ESTIMATED Servings Per Case (1/22/24)</t>
    </r>
    <r>
      <rPr>
        <sz val="10"/>
        <rFont val="Lato"/>
        <family val="2"/>
      </rPr>
      <t xml:space="preserve"> - Use information on actual cases for correct servings</t>
    </r>
  </si>
  <si>
    <r>
      <t xml:space="preserve">Enter your Set-Aside Amount for Direct Delivery Products </t>
    </r>
    <r>
      <rPr>
        <b/>
        <i/>
        <sz val="11"/>
        <rFont val="Lato"/>
        <family val="2"/>
      </rPr>
      <t>(enter zero if not participating)</t>
    </r>
  </si>
  <si>
    <t>Processing Fee / Case</t>
  </si>
  <si>
    <t>Entitlement Spent on State Processing C Codes:</t>
  </si>
  <si>
    <t>6/5 lb</t>
  </si>
  <si>
    <t>96/4.4 oz</t>
  </si>
  <si>
    <t>130/2.65 oz</t>
  </si>
  <si>
    <t>26.25 lb</t>
  </si>
  <si>
    <t>30 lb</t>
  </si>
  <si>
    <t>Processor</t>
  </si>
  <si>
    <t>JTM Food Group</t>
  </si>
  <si>
    <t>Tyson Foodservice</t>
  </si>
  <si>
    <t xml:space="preserve">Schwan's Food Service, Inc. </t>
  </si>
  <si>
    <t xml:space="preserve">Pilgrim's Pride </t>
  </si>
  <si>
    <t xml:space="preserve">Cargill Kitchen Solutions, Inc. </t>
  </si>
  <si>
    <t>ES Foods</t>
  </si>
  <si>
    <t>Commercial Equivalent Code</t>
  </si>
  <si>
    <t>WI DPI Product Code</t>
  </si>
  <si>
    <t>USDA Foods Product - WI State Processed (C Code) Products</t>
  </si>
  <si>
    <t>Usage of WI State Processed Products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</si>
</sst>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Lato"/>
      <family val="2"/>
    </font>
    <font>
      <b/>
      <sz val="11"/>
      <name val="Lato"/>
      <family val="2"/>
    </font>
    <font>
      <b/>
      <sz val="14"/>
      <name val="Lato"/>
      <family val="2"/>
    </font>
    <font>
      <sz val="10"/>
      <name val="Lato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sz val="10"/>
      <name val="MS Sans Serif"/>
    </font>
    <font>
      <sz val="10"/>
      <name val="MS Sans Serif"/>
      <family val="2"/>
    </font>
    <font>
      <u/>
      <sz val="10"/>
      <color theme="10"/>
      <name val="MS Sans Serif"/>
      <family val="2"/>
    </font>
    <font>
      <b/>
      <i/>
      <sz val="11"/>
      <name val="Lato"/>
      <family val="2"/>
    </font>
    <font>
      <b/>
      <sz val="13"/>
      <name val="Lato"/>
      <family val="2"/>
    </font>
    <font>
      <sz val="13"/>
      <name val="Lato"/>
      <family val="2"/>
    </font>
    <font>
      <b/>
      <sz val="9"/>
      <name val="Lato"/>
      <family val="2"/>
    </font>
    <font>
      <b/>
      <sz val="10"/>
      <name val="Lato"/>
      <family val="2"/>
    </font>
    <font>
      <sz val="8"/>
      <name val="Lato"/>
      <family val="2"/>
    </font>
    <font>
      <b/>
      <sz val="11"/>
      <color rgb="FF0070C0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/>
    <xf numFmtId="0" fontId="4" fillId="0" borderId="0" xfId="0" applyFont="1" applyBorder="1" applyAlignment="1">
      <alignment horizontal="left" wrapText="1"/>
    </xf>
    <xf numFmtId="0" fontId="7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9" fillId="0" borderId="0" xfId="0" applyFont="1"/>
    <xf numFmtId="49" fontId="0" fillId="0" borderId="0" xfId="0" applyNumberFormat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4" fontId="4" fillId="0" borderId="0" xfId="0" applyNumberFormat="1" applyFont="1" applyBorder="1"/>
    <xf numFmtId="0" fontId="4" fillId="2" borderId="1" xfId="0" applyFont="1" applyFill="1" applyBorder="1" applyAlignment="1">
      <alignment horizontal="center"/>
    </xf>
    <xf numFmtId="0" fontId="5" fillId="4" borderId="0" xfId="2" applyFont="1" applyFill="1" applyAlignment="1">
      <alignment horizontal="right" vertical="center"/>
    </xf>
    <xf numFmtId="164" fontId="4" fillId="3" borderId="0" xfId="0" applyNumberFormat="1" applyFont="1" applyFill="1" applyBorder="1"/>
    <xf numFmtId="164" fontId="4" fillId="0" borderId="0" xfId="0" applyNumberFormat="1" applyFont="1" applyFill="1" applyBorder="1"/>
    <xf numFmtId="0" fontId="5" fillId="0" borderId="5" xfId="0" applyFont="1" applyBorder="1" applyAlignment="1">
      <alignment horizontal="left" wrapText="1"/>
    </xf>
    <xf numFmtId="0" fontId="4" fillId="0" borderId="3" xfId="0" applyFont="1" applyBorder="1"/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6" fillId="0" borderId="0" xfId="2" applyFont="1" applyAlignment="1">
      <alignment horizontal="right" vertic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Border="1"/>
    <xf numFmtId="0" fontId="7" fillId="4" borderId="0" xfId="0" applyFont="1" applyFill="1" applyAlignment="1">
      <alignment horizontal="center"/>
    </xf>
    <xf numFmtId="0" fontId="5" fillId="4" borderId="0" xfId="2" quotePrefix="1" applyFont="1" applyFill="1" applyAlignment="1">
      <alignment horizontal="right" vertical="center"/>
    </xf>
    <xf numFmtId="0" fontId="5" fillId="0" borderId="0" xfId="2" quotePrefix="1" applyFont="1" applyAlignment="1">
      <alignment horizontal="right"/>
    </xf>
    <xf numFmtId="0" fontId="5" fillId="4" borderId="6" xfId="0" applyFont="1" applyFill="1" applyBorder="1"/>
    <xf numFmtId="0" fontId="5" fillId="4" borderId="8" xfId="0" applyFont="1" applyFill="1" applyBorder="1" applyAlignment="1">
      <alignment horizontal="left"/>
    </xf>
    <xf numFmtId="0" fontId="5" fillId="4" borderId="8" xfId="0" applyFont="1" applyFill="1" applyBorder="1"/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/>
    <xf numFmtId="0" fontId="5" fillId="4" borderId="7" xfId="0" applyFont="1" applyFill="1" applyBorder="1" applyAlignment="1">
      <alignment horizontal="center"/>
    </xf>
    <xf numFmtId="0" fontId="5" fillId="4" borderId="2" xfId="0" applyFont="1" applyFill="1" applyBorder="1"/>
    <xf numFmtId="164" fontId="4" fillId="0" borderId="4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64" fontId="17" fillId="0" borderId="0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4" fontId="4" fillId="5" borderId="0" xfId="0" applyNumberFormat="1" applyFont="1" applyFill="1" applyBorder="1"/>
    <xf numFmtId="164" fontId="4" fillId="2" borderId="9" xfId="0" applyNumberFormat="1" applyFont="1" applyFill="1" applyBorder="1"/>
    <xf numFmtId="0" fontId="21" fillId="4" borderId="4" xfId="0" applyFont="1" applyFill="1" applyBorder="1"/>
    <xf numFmtId="0" fontId="5" fillId="4" borderId="11" xfId="0" applyFont="1" applyFill="1" applyBorder="1"/>
    <xf numFmtId="164" fontId="17" fillId="2" borderId="10" xfId="0" applyNumberFormat="1" applyFont="1" applyFill="1" applyBorder="1"/>
    <xf numFmtId="0" fontId="19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10" fillId="0" borderId="0" xfId="0" applyFont="1" applyAlignment="1"/>
    <xf numFmtId="0" fontId="0" fillId="2" borderId="1" xfId="0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5" fillId="4" borderId="0" xfId="0" applyFont="1" applyFill="1" applyBorder="1"/>
    <xf numFmtId="164" fontId="7" fillId="0" borderId="4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17" fillId="0" borderId="0" xfId="0" applyNumberFormat="1" applyFont="1" applyFill="1" applyBorder="1"/>
  </cellXfs>
  <cellStyles count="6">
    <cellStyle name="Currency 2" xfId="3" xr:uid="{947F9F2C-FEB1-4760-B54A-A9F415888870}"/>
    <cellStyle name="Hyperlink 2" xfId="4" xr:uid="{E5E664A9-7373-4B84-864C-AD339C684D70}"/>
    <cellStyle name="Normal" xfId="0" builtinId="0"/>
    <cellStyle name="Normal 2" xfId="1" xr:uid="{00000000-0005-0000-0000-000002000000}"/>
    <cellStyle name="Normal 2 2" xfId="5" xr:uid="{291C25F4-3ED9-400F-89FD-18692DF60759}"/>
    <cellStyle name="Normal 3" xfId="2" xr:uid="{7C4EB181-8091-49B4-8B70-32CA763F1FA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1019175</xdr:colOff>
      <xdr:row>0</xdr:row>
      <xdr:rowOff>0</xdr:rowOff>
    </xdr:from>
    <xdr:to>
      <xdr:col>20</xdr:col>
      <xdr:colOff>24765</xdr:colOff>
      <xdr:row>4</xdr:row>
      <xdr:rowOff>53862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9B410BE5-B646-491F-8D8E-719F82C0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758315" cy="100636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7"/>
  <sheetViews>
    <sheetView tabSelected="1" zoomScaleNormal="100" workbookViewId="0">
      <pane ySplit="6" topLeftCell="A7" activePane="bottomLeft" state="frozen"/>
      <selection pane="bottomLeft"/>
    </sheetView>
  </sheetViews>
  <sheetFormatPr defaultColWidth="9.140625" defaultRowHeight="14.25" x14ac:dyDescent="0.2"/>
  <cols>
    <col min="1" max="1" width="11.7109375" style="2" customWidth="1"/>
    <col min="2" max="2" width="24.5703125" style="1" customWidth="1"/>
    <col min="3" max="3" width="17.42578125" style="1" customWidth="1"/>
    <col min="4" max="4" width="17.7109375" style="1" customWidth="1"/>
    <col min="5" max="5" width="13" style="2" customWidth="1"/>
    <col min="6" max="6" width="14.42578125" customWidth="1"/>
    <col min="7" max="7" width="8.7109375" style="4" customWidth="1"/>
    <col min="8" max="8" width="8.7109375" style="1" customWidth="1"/>
    <col min="9" max="15" width="8.7109375" style="4" customWidth="1"/>
    <col min="16" max="16" width="10.5703125" style="1" customWidth="1"/>
    <col min="17" max="17" width="15.85546875" style="4" customWidth="1"/>
    <col min="18" max="18" width="13.42578125" style="1" customWidth="1"/>
    <col min="19" max="19" width="10.140625" style="1" customWidth="1"/>
    <col min="20" max="20" width="15.85546875" style="1" customWidth="1"/>
    <col min="21" max="21" width="13.7109375" style="4" customWidth="1"/>
    <col min="22" max="22" width="13.5703125" style="1" customWidth="1"/>
    <col min="23" max="23" width="15.85546875" style="1" customWidth="1"/>
    <col min="24" max="24" width="19.140625" style="4" customWidth="1"/>
    <col min="25" max="25" width="42.28515625" style="4" customWidth="1"/>
    <col min="26" max="26" width="13.85546875" style="4" customWidth="1"/>
    <col min="27" max="16384" width="9.140625" style="4"/>
  </cols>
  <sheetData>
    <row r="1" spans="1:25" ht="25.5" customHeight="1" x14ac:dyDescent="0.25">
      <c r="A1" s="8" t="s">
        <v>116</v>
      </c>
      <c r="Q1" s="4" t="s">
        <v>56</v>
      </c>
    </row>
    <row r="2" spans="1:25" ht="16.5" customHeight="1" thickBot="1" x14ac:dyDescent="0.3">
      <c r="A2" s="59" t="s">
        <v>5</v>
      </c>
      <c r="B2" s="5"/>
      <c r="C2" s="5"/>
      <c r="D2" s="5"/>
      <c r="H2" s="5"/>
      <c r="I2" s="5"/>
      <c r="J2" s="5"/>
      <c r="K2" s="5"/>
    </row>
    <row r="3" spans="1:25" ht="18" thickTop="1" thickBot="1" x14ac:dyDescent="0.3">
      <c r="F3" s="11"/>
      <c r="I3" s="5"/>
      <c r="J3" s="5"/>
      <c r="K3" s="5"/>
      <c r="P3" s="33" t="s">
        <v>41</v>
      </c>
      <c r="Q3" s="64"/>
      <c r="R3" s="50"/>
      <c r="S3" s="50"/>
      <c r="T3" s="50"/>
      <c r="U3" s="80"/>
      <c r="V3" s="50"/>
      <c r="W3" s="50"/>
    </row>
    <row r="4" spans="1:25" ht="15" thickTop="1" x14ac:dyDescent="0.2">
      <c r="A4" s="9"/>
      <c r="B4" s="5"/>
      <c r="C4" s="5"/>
      <c r="D4" s="5"/>
      <c r="F4" s="11"/>
      <c r="G4" s="40" t="s">
        <v>37</v>
      </c>
      <c r="H4" s="41"/>
      <c r="I4" s="41"/>
      <c r="J4" s="41"/>
      <c r="K4" s="41"/>
      <c r="L4" s="42"/>
      <c r="M4" s="42"/>
      <c r="N4" s="42"/>
      <c r="O4" s="42"/>
      <c r="P4" s="43"/>
      <c r="Q4" s="63"/>
      <c r="R4" s="55"/>
      <c r="S4" s="55"/>
      <c r="T4" s="55"/>
      <c r="U4" s="74"/>
      <c r="V4" s="55"/>
      <c r="W4" s="55"/>
    </row>
    <row r="5" spans="1:25" x14ac:dyDescent="0.2">
      <c r="A5" s="1"/>
      <c r="B5" s="2"/>
      <c r="C5" s="2"/>
      <c r="D5" s="2"/>
      <c r="E5" s="30"/>
      <c r="G5" s="62" t="s">
        <v>52</v>
      </c>
      <c r="H5" s="44"/>
      <c r="I5" s="44"/>
      <c r="J5" s="44"/>
      <c r="K5" s="44"/>
      <c r="L5" s="44"/>
      <c r="M5" s="44"/>
      <c r="N5" s="44"/>
      <c r="O5" s="44"/>
      <c r="P5" s="45"/>
      <c r="Q5" s="46"/>
      <c r="R5" s="55"/>
      <c r="S5" s="55"/>
      <c r="T5" s="55"/>
      <c r="U5" s="74"/>
      <c r="V5" s="55"/>
      <c r="W5" s="55"/>
    </row>
    <row r="6" spans="1:25" ht="63.75" x14ac:dyDescent="0.2">
      <c r="A6" s="28" t="s">
        <v>115</v>
      </c>
      <c r="B6" s="28" t="s">
        <v>2</v>
      </c>
      <c r="C6" s="28" t="s">
        <v>107</v>
      </c>
      <c r="D6" s="28" t="s">
        <v>114</v>
      </c>
      <c r="E6" s="32" t="s">
        <v>46</v>
      </c>
      <c r="F6" s="32" t="s">
        <v>0</v>
      </c>
      <c r="G6" s="56" t="s">
        <v>6</v>
      </c>
      <c r="H6" s="56" t="s">
        <v>7</v>
      </c>
      <c r="I6" s="56" t="s">
        <v>8</v>
      </c>
      <c r="J6" s="56" t="s">
        <v>9</v>
      </c>
      <c r="K6" s="56" t="s">
        <v>10</v>
      </c>
      <c r="L6" s="56" t="s">
        <v>11</v>
      </c>
      <c r="M6" s="56" t="s">
        <v>12</v>
      </c>
      <c r="N6" s="56" t="s">
        <v>13</v>
      </c>
      <c r="O6" s="56" t="s">
        <v>14</v>
      </c>
      <c r="P6" s="56" t="s">
        <v>15</v>
      </c>
      <c r="Q6" s="57" t="s">
        <v>39</v>
      </c>
      <c r="R6" s="58" t="s">
        <v>48</v>
      </c>
      <c r="S6" s="58" t="s">
        <v>49</v>
      </c>
      <c r="T6" s="58" t="s">
        <v>51</v>
      </c>
      <c r="U6" s="58" t="s">
        <v>100</v>
      </c>
      <c r="V6" s="58" t="s">
        <v>60</v>
      </c>
      <c r="W6" s="58" t="s">
        <v>55</v>
      </c>
      <c r="X6" s="65" t="s">
        <v>98</v>
      </c>
      <c r="Y6" s="49" t="s">
        <v>53</v>
      </c>
    </row>
    <row r="7" spans="1:25" ht="30" customHeight="1" x14ac:dyDescent="0.2">
      <c r="A7" s="3" t="s">
        <v>61</v>
      </c>
      <c r="B7" s="7" t="s">
        <v>62</v>
      </c>
      <c r="C7" s="7" t="s">
        <v>108</v>
      </c>
      <c r="D7" s="79">
        <v>5035</v>
      </c>
      <c r="E7" s="31">
        <v>70.21932000000001</v>
      </c>
      <c r="F7" s="48" t="s">
        <v>1</v>
      </c>
      <c r="G7" s="24"/>
      <c r="H7" s="24"/>
      <c r="I7" s="24"/>
      <c r="J7" s="24"/>
      <c r="K7" s="24"/>
      <c r="L7" s="24"/>
      <c r="M7" s="24"/>
      <c r="N7" s="24"/>
      <c r="O7" s="24"/>
      <c r="P7" s="29">
        <f t="shared" ref="P7" si="0">SUM(G7:O7)</f>
        <v>0</v>
      </c>
      <c r="Q7" s="47">
        <f t="shared" ref="Q7" si="1">P7*E7</f>
        <v>0</v>
      </c>
      <c r="R7" s="51" t="s">
        <v>102</v>
      </c>
      <c r="S7" s="51" t="s">
        <v>50</v>
      </c>
      <c r="T7" s="51" t="s">
        <v>43</v>
      </c>
      <c r="U7" s="75">
        <v>33.729999999999997</v>
      </c>
      <c r="V7" s="66">
        <v>30</v>
      </c>
      <c r="W7" s="66">
        <v>31.5</v>
      </c>
      <c r="X7" s="73">
        <v>184</v>
      </c>
      <c r="Y7" s="49" t="s">
        <v>85</v>
      </c>
    </row>
    <row r="8" spans="1:25" ht="30" customHeight="1" x14ac:dyDescent="0.2">
      <c r="A8" s="3" t="s">
        <v>63</v>
      </c>
      <c r="B8" s="7" t="s">
        <v>64</v>
      </c>
      <c r="C8" s="7" t="s">
        <v>109</v>
      </c>
      <c r="D8" s="79">
        <v>10000055425</v>
      </c>
      <c r="E8" s="31">
        <v>83.082040000000006</v>
      </c>
      <c r="F8" s="48" t="s">
        <v>1</v>
      </c>
      <c r="G8" s="24"/>
      <c r="H8" s="24"/>
      <c r="I8" s="24"/>
      <c r="J8" s="24"/>
      <c r="K8" s="24"/>
      <c r="L8" s="24"/>
      <c r="M8" s="24"/>
      <c r="N8" s="24"/>
      <c r="O8" s="24"/>
      <c r="P8" s="29">
        <f t="shared" ref="P8:P12" si="2">SUM(G8:O8)</f>
        <v>0</v>
      </c>
      <c r="Q8" s="47">
        <f t="shared" ref="Q8:Q12" si="3">P8*E8</f>
        <v>0</v>
      </c>
      <c r="R8" s="51" t="s">
        <v>102</v>
      </c>
      <c r="S8" s="51" t="s">
        <v>50</v>
      </c>
      <c r="T8" s="51" t="s">
        <v>43</v>
      </c>
      <c r="U8" s="75">
        <v>73.19</v>
      </c>
      <c r="V8" s="66">
        <v>31.25</v>
      </c>
      <c r="W8" s="66">
        <v>33.056699999999999</v>
      </c>
      <c r="X8" s="73">
        <v>200</v>
      </c>
      <c r="Y8" s="49" t="s">
        <v>86</v>
      </c>
    </row>
    <row r="9" spans="1:25" ht="30" customHeight="1" x14ac:dyDescent="0.2">
      <c r="A9" s="3" t="s">
        <v>65</v>
      </c>
      <c r="B9" s="7" t="s">
        <v>66</v>
      </c>
      <c r="C9" s="7" t="s">
        <v>110</v>
      </c>
      <c r="D9" s="79">
        <v>78372</v>
      </c>
      <c r="E9" s="31">
        <v>18.29928</v>
      </c>
      <c r="F9" s="48" t="s">
        <v>1</v>
      </c>
      <c r="G9" s="24"/>
      <c r="H9" s="24"/>
      <c r="I9" s="24"/>
      <c r="J9" s="24"/>
      <c r="K9" s="24"/>
      <c r="L9" s="24"/>
      <c r="M9" s="24"/>
      <c r="N9" s="24"/>
      <c r="O9" s="24"/>
      <c r="P9" s="29">
        <f t="shared" si="2"/>
        <v>0</v>
      </c>
      <c r="Q9" s="47">
        <f t="shared" si="3"/>
        <v>0</v>
      </c>
      <c r="R9" s="51" t="s">
        <v>103</v>
      </c>
      <c r="S9" s="51" t="s">
        <v>50</v>
      </c>
      <c r="T9" s="51" t="s">
        <v>44</v>
      </c>
      <c r="U9" s="75">
        <v>43.61</v>
      </c>
      <c r="V9" s="66">
        <v>26.4</v>
      </c>
      <c r="W9" s="66">
        <v>28.06</v>
      </c>
      <c r="X9" s="73">
        <v>96</v>
      </c>
      <c r="Y9" s="49" t="s">
        <v>87</v>
      </c>
    </row>
    <row r="10" spans="1:25" ht="30" customHeight="1" x14ac:dyDescent="0.2">
      <c r="A10" s="3" t="s">
        <v>67</v>
      </c>
      <c r="B10" s="7" t="s">
        <v>68</v>
      </c>
      <c r="C10" s="7" t="s">
        <v>111</v>
      </c>
      <c r="D10" s="79">
        <v>615300</v>
      </c>
      <c r="E10" s="31">
        <v>25.490991999999995</v>
      </c>
      <c r="F10" s="48" t="s">
        <v>1</v>
      </c>
      <c r="G10" s="24"/>
      <c r="H10" s="24"/>
      <c r="I10" s="24"/>
      <c r="J10" s="24"/>
      <c r="K10" s="24"/>
      <c r="L10" s="24"/>
      <c r="M10" s="24"/>
      <c r="N10" s="24"/>
      <c r="O10" s="24"/>
      <c r="P10" s="29">
        <f t="shared" si="2"/>
        <v>0</v>
      </c>
      <c r="Q10" s="47">
        <f t="shared" si="3"/>
        <v>0</v>
      </c>
      <c r="R10" s="51" t="s">
        <v>106</v>
      </c>
      <c r="S10" s="51" t="s">
        <v>50</v>
      </c>
      <c r="T10" s="54" t="s">
        <v>45</v>
      </c>
      <c r="U10" s="75">
        <v>53.65</v>
      </c>
      <c r="V10" s="66">
        <v>30</v>
      </c>
      <c r="W10" s="66">
        <v>31.87</v>
      </c>
      <c r="X10" s="73">
        <v>158</v>
      </c>
      <c r="Y10" s="49" t="s">
        <v>88</v>
      </c>
    </row>
    <row r="11" spans="1:25" ht="30" customHeight="1" x14ac:dyDescent="0.2">
      <c r="A11" s="3" t="s">
        <v>69</v>
      </c>
      <c r="B11" s="7" t="s">
        <v>70</v>
      </c>
      <c r="C11" s="7" t="s">
        <v>111</v>
      </c>
      <c r="D11" s="79">
        <v>665400</v>
      </c>
      <c r="E11" s="31">
        <v>25.490991999999995</v>
      </c>
      <c r="F11" s="48" t="s">
        <v>1</v>
      </c>
      <c r="G11" s="24"/>
      <c r="H11" s="24"/>
      <c r="I11" s="24"/>
      <c r="J11" s="24"/>
      <c r="K11" s="24"/>
      <c r="L11" s="24"/>
      <c r="M11" s="24"/>
      <c r="N11" s="24"/>
      <c r="O11" s="24"/>
      <c r="P11" s="29">
        <f t="shared" si="2"/>
        <v>0</v>
      </c>
      <c r="Q11" s="47">
        <f t="shared" si="3"/>
        <v>0</v>
      </c>
      <c r="R11" s="51" t="s">
        <v>106</v>
      </c>
      <c r="S11" s="51" t="s">
        <v>50</v>
      </c>
      <c r="T11" s="54" t="s">
        <v>45</v>
      </c>
      <c r="U11" s="75">
        <v>54.89</v>
      </c>
      <c r="V11" s="66">
        <v>30</v>
      </c>
      <c r="W11" s="66">
        <v>31.95</v>
      </c>
      <c r="X11" s="73">
        <v>156</v>
      </c>
      <c r="Y11" s="49" t="s">
        <v>89</v>
      </c>
    </row>
    <row r="12" spans="1:25" ht="30" customHeight="1" x14ac:dyDescent="0.2">
      <c r="A12" s="3" t="s">
        <v>71</v>
      </c>
      <c r="B12" s="7" t="s">
        <v>72</v>
      </c>
      <c r="C12" s="7" t="s">
        <v>111</v>
      </c>
      <c r="D12" s="79">
        <v>110452</v>
      </c>
      <c r="E12" s="31">
        <v>36.234429999999996</v>
      </c>
      <c r="F12" s="48" t="s">
        <v>1</v>
      </c>
      <c r="G12" s="24"/>
      <c r="H12" s="24"/>
      <c r="I12" s="24"/>
      <c r="J12" s="24"/>
      <c r="K12" s="24"/>
      <c r="L12" s="24"/>
      <c r="M12" s="24"/>
      <c r="N12" s="24"/>
      <c r="O12" s="24"/>
      <c r="P12" s="29">
        <f t="shared" si="2"/>
        <v>0</v>
      </c>
      <c r="Q12" s="47">
        <f t="shared" si="3"/>
        <v>0</v>
      </c>
      <c r="R12" s="51" t="s">
        <v>106</v>
      </c>
      <c r="S12" s="51" t="s">
        <v>50</v>
      </c>
      <c r="T12" s="54" t="s">
        <v>45</v>
      </c>
      <c r="U12" s="75">
        <v>42.3</v>
      </c>
      <c r="V12" s="66">
        <v>30</v>
      </c>
      <c r="W12" s="66">
        <v>31.95</v>
      </c>
      <c r="X12" s="73">
        <v>104</v>
      </c>
      <c r="Y12" s="49" t="s">
        <v>90</v>
      </c>
    </row>
    <row r="13" spans="1:25" ht="30" customHeight="1" x14ac:dyDescent="0.2">
      <c r="A13" s="3" t="s">
        <v>73</v>
      </c>
      <c r="B13" s="7" t="s">
        <v>74</v>
      </c>
      <c r="C13" s="7" t="s">
        <v>108</v>
      </c>
      <c r="D13" s="79">
        <v>5205</v>
      </c>
      <c r="E13" s="31">
        <v>24.099504000000003</v>
      </c>
      <c r="F13" s="48" t="s">
        <v>1</v>
      </c>
      <c r="G13" s="24"/>
      <c r="H13" s="24"/>
      <c r="I13" s="24"/>
      <c r="J13" s="24"/>
      <c r="K13" s="24"/>
      <c r="L13" s="24"/>
      <c r="M13" s="24"/>
      <c r="N13" s="24"/>
      <c r="O13" s="24"/>
      <c r="P13" s="29">
        <f t="shared" ref="P13" si="4">SUM(G13:O13)</f>
        <v>0</v>
      </c>
      <c r="Q13" s="47">
        <f t="shared" ref="Q13" si="5">P13*E13</f>
        <v>0</v>
      </c>
      <c r="R13" s="51" t="s">
        <v>102</v>
      </c>
      <c r="S13" s="51" t="s">
        <v>50</v>
      </c>
      <c r="T13" s="51" t="s">
        <v>44</v>
      </c>
      <c r="U13" s="75">
        <v>40.24</v>
      </c>
      <c r="V13" s="66">
        <v>30</v>
      </c>
      <c r="W13" s="66">
        <v>31.3</v>
      </c>
      <c r="X13" s="73">
        <v>151</v>
      </c>
      <c r="Y13" s="49" t="s">
        <v>91</v>
      </c>
    </row>
    <row r="14" spans="1:25" ht="30" customHeight="1" x14ac:dyDescent="0.2">
      <c r="A14" s="3" t="s">
        <v>75</v>
      </c>
      <c r="B14" s="7" t="s">
        <v>76</v>
      </c>
      <c r="C14" s="7" t="s">
        <v>108</v>
      </c>
      <c r="D14" s="79">
        <v>5685</v>
      </c>
      <c r="E14" s="31">
        <v>50.647969000000003</v>
      </c>
      <c r="F14" s="48" t="s">
        <v>1</v>
      </c>
      <c r="G14" s="24"/>
      <c r="H14" s="24"/>
      <c r="I14" s="24"/>
      <c r="J14" s="24"/>
      <c r="K14" s="24"/>
      <c r="L14" s="24"/>
      <c r="M14" s="24"/>
      <c r="N14" s="24"/>
      <c r="O14" s="24"/>
      <c r="P14" s="29">
        <f t="shared" ref="P14:P16" si="6">SUM(G14:O14)</f>
        <v>0</v>
      </c>
      <c r="Q14" s="47">
        <f t="shared" ref="Q14:Q16" si="7">P14*E14</f>
        <v>0</v>
      </c>
      <c r="R14" s="51" t="s">
        <v>102</v>
      </c>
      <c r="S14" s="51" t="s">
        <v>50</v>
      </c>
      <c r="T14" s="51" t="s">
        <v>44</v>
      </c>
      <c r="U14" s="75">
        <v>54.2</v>
      </c>
      <c r="V14" s="66">
        <v>30</v>
      </c>
      <c r="W14" s="66">
        <v>31.5</v>
      </c>
      <c r="X14" s="73">
        <v>369</v>
      </c>
      <c r="Y14" s="49" t="s">
        <v>92</v>
      </c>
    </row>
    <row r="15" spans="1:25" ht="30" customHeight="1" x14ac:dyDescent="0.2">
      <c r="A15" s="3" t="s">
        <v>77</v>
      </c>
      <c r="B15" s="7" t="s">
        <v>78</v>
      </c>
      <c r="C15" s="7" t="s">
        <v>108</v>
      </c>
      <c r="D15" s="79">
        <v>5090</v>
      </c>
      <c r="E15" s="31">
        <v>35.618712000000002</v>
      </c>
      <c r="F15" s="48" t="s">
        <v>1</v>
      </c>
      <c r="G15" s="24"/>
      <c r="H15" s="24"/>
      <c r="I15" s="24"/>
      <c r="J15" s="24"/>
      <c r="K15" s="24"/>
      <c r="L15" s="24"/>
      <c r="M15" s="24"/>
      <c r="N15" s="24"/>
      <c r="O15" s="24"/>
      <c r="P15" s="29">
        <f t="shared" si="6"/>
        <v>0</v>
      </c>
      <c r="Q15" s="47">
        <f t="shared" si="7"/>
        <v>0</v>
      </c>
      <c r="R15" s="51" t="s">
        <v>102</v>
      </c>
      <c r="S15" s="51" t="s">
        <v>50</v>
      </c>
      <c r="T15" s="51" t="s">
        <v>44</v>
      </c>
      <c r="U15" s="75">
        <v>71.87</v>
      </c>
      <c r="V15" s="66">
        <v>30.15</v>
      </c>
      <c r="W15" s="66">
        <v>31.44</v>
      </c>
      <c r="X15" s="73">
        <v>119</v>
      </c>
      <c r="Y15" s="49" t="s">
        <v>93</v>
      </c>
    </row>
    <row r="16" spans="1:25" ht="30" customHeight="1" x14ac:dyDescent="0.2">
      <c r="A16" s="3" t="s">
        <v>79</v>
      </c>
      <c r="B16" s="7" t="s">
        <v>80</v>
      </c>
      <c r="C16" s="7" t="s">
        <v>110</v>
      </c>
      <c r="D16" s="79">
        <v>73338</v>
      </c>
      <c r="E16" s="31">
        <v>20.064999999999998</v>
      </c>
      <c r="F16" s="48" t="s">
        <v>1</v>
      </c>
      <c r="G16" s="24"/>
      <c r="H16" s="24"/>
      <c r="I16" s="24"/>
      <c r="J16" s="24"/>
      <c r="K16" s="24"/>
      <c r="L16" s="24"/>
      <c r="M16" s="24"/>
      <c r="N16" s="24"/>
      <c r="O16" s="24"/>
      <c r="P16" s="29">
        <f t="shared" si="6"/>
        <v>0</v>
      </c>
      <c r="Q16" s="47">
        <f t="shared" si="7"/>
        <v>0</v>
      </c>
      <c r="R16" s="51" t="s">
        <v>105</v>
      </c>
      <c r="S16" s="51" t="s">
        <v>50</v>
      </c>
      <c r="T16" s="51" t="s">
        <v>44</v>
      </c>
      <c r="U16" s="75">
        <v>31.94</v>
      </c>
      <c r="V16" s="66">
        <v>26.25</v>
      </c>
      <c r="W16" s="66">
        <v>28.75</v>
      </c>
      <c r="X16" s="73" t="s">
        <v>97</v>
      </c>
      <c r="Y16" s="49" t="s">
        <v>94</v>
      </c>
    </row>
    <row r="17" spans="1:25" ht="30" customHeight="1" x14ac:dyDescent="0.2">
      <c r="A17" s="3" t="s">
        <v>81</v>
      </c>
      <c r="B17" s="7" t="s">
        <v>82</v>
      </c>
      <c r="C17" s="7" t="s">
        <v>112</v>
      </c>
      <c r="D17" s="79">
        <v>40432</v>
      </c>
      <c r="E17" s="31">
        <v>5.1906910000000002</v>
      </c>
      <c r="F17" s="48" t="s">
        <v>1</v>
      </c>
      <c r="G17" s="24"/>
      <c r="H17" s="24"/>
      <c r="I17" s="24"/>
      <c r="J17" s="24"/>
      <c r="K17" s="24"/>
      <c r="L17" s="24"/>
      <c r="M17" s="24"/>
      <c r="N17" s="24"/>
      <c r="O17" s="24"/>
      <c r="P17" s="29">
        <f t="shared" ref="P17" si="8">SUM(G17:O17)</f>
        <v>0</v>
      </c>
      <c r="Q17" s="47">
        <f t="shared" ref="Q17" si="9">P17*E17</f>
        <v>0</v>
      </c>
      <c r="R17" s="51" t="s">
        <v>104</v>
      </c>
      <c r="S17" s="51" t="s">
        <v>50</v>
      </c>
      <c r="T17" s="54" t="s">
        <v>45</v>
      </c>
      <c r="U17" s="75">
        <v>59.65</v>
      </c>
      <c r="V17" s="66">
        <v>21.53</v>
      </c>
      <c r="W17" s="66">
        <v>23.16</v>
      </c>
      <c r="X17" s="73">
        <v>130</v>
      </c>
      <c r="Y17" s="49" t="s">
        <v>95</v>
      </c>
    </row>
    <row r="18" spans="1:25" ht="30" customHeight="1" x14ac:dyDescent="0.2">
      <c r="A18" s="3" t="s">
        <v>83</v>
      </c>
      <c r="B18" s="7" t="s">
        <v>84</v>
      </c>
      <c r="C18" s="7" t="s">
        <v>113</v>
      </c>
      <c r="D18" s="79">
        <v>5915</v>
      </c>
      <c r="E18" s="31">
        <v>13.989605000000001</v>
      </c>
      <c r="F18" s="48" t="s">
        <v>1</v>
      </c>
      <c r="G18" s="24"/>
      <c r="H18" s="24"/>
      <c r="I18" s="24"/>
      <c r="J18" s="24"/>
      <c r="K18" s="24"/>
      <c r="L18" s="24"/>
      <c r="M18" s="24"/>
      <c r="N18" s="24"/>
      <c r="O18" s="24"/>
      <c r="P18" s="29">
        <f t="shared" ref="P18" si="10">SUM(G18:O18)</f>
        <v>0</v>
      </c>
      <c r="Q18" s="47">
        <f t="shared" ref="Q18" si="11">P18*E18</f>
        <v>0</v>
      </c>
      <c r="R18" s="51" t="s">
        <v>102</v>
      </c>
      <c r="S18" s="51" t="s">
        <v>50</v>
      </c>
      <c r="T18" s="51" t="s">
        <v>44</v>
      </c>
      <c r="U18" s="75">
        <v>43.74</v>
      </c>
      <c r="V18" s="66">
        <v>30</v>
      </c>
      <c r="W18" s="66">
        <v>31</v>
      </c>
      <c r="X18" s="73">
        <v>80</v>
      </c>
      <c r="Y18" s="49" t="s">
        <v>96</v>
      </c>
    </row>
    <row r="19" spans="1:25" ht="32.25" customHeight="1" x14ac:dyDescent="0.2">
      <c r="A19" s="1"/>
      <c r="B19" s="2"/>
      <c r="C19" s="2"/>
      <c r="D19" s="2"/>
      <c r="E19" s="30"/>
      <c r="F19" s="1"/>
      <c r="G19" s="1"/>
      <c r="H19" s="4"/>
      <c r="P19" s="39" t="s">
        <v>101</v>
      </c>
      <c r="Q19" s="60">
        <f>SUM(Q7:Q18)</f>
        <v>0</v>
      </c>
      <c r="R19" s="52"/>
      <c r="S19" s="52"/>
      <c r="T19" s="53"/>
      <c r="U19" s="27"/>
      <c r="V19" s="53"/>
      <c r="W19" s="52"/>
    </row>
    <row r="20" spans="1:25" ht="17.100000000000001" customHeight="1" thickBot="1" x14ac:dyDescent="0.25">
      <c r="A20" s="34"/>
      <c r="B20" s="35"/>
      <c r="C20" s="35"/>
      <c r="D20" s="35"/>
      <c r="E20" s="37"/>
      <c r="F20" s="34"/>
      <c r="G20" s="34"/>
      <c r="H20" s="36"/>
      <c r="I20" s="36"/>
      <c r="J20" s="36"/>
      <c r="K20" s="36"/>
      <c r="L20" s="36"/>
      <c r="M20" s="36"/>
      <c r="N20" s="36"/>
      <c r="O20" s="36"/>
      <c r="P20" s="38"/>
      <c r="Q20" s="23"/>
      <c r="R20" s="53"/>
      <c r="S20" s="53"/>
      <c r="T20" s="53"/>
      <c r="U20" s="27"/>
      <c r="V20" s="53"/>
      <c r="W20" s="53"/>
    </row>
    <row r="21" spans="1:25" ht="17.100000000000001" customHeight="1" thickBot="1" x14ac:dyDescent="0.25">
      <c r="A21" s="34"/>
      <c r="B21" s="35"/>
      <c r="C21" s="35"/>
      <c r="D21" s="35"/>
      <c r="E21" s="34"/>
      <c r="F21" s="34"/>
      <c r="G21" s="36"/>
      <c r="H21" s="36"/>
      <c r="I21" s="36"/>
      <c r="J21" s="36"/>
      <c r="K21" s="36"/>
      <c r="L21" s="36"/>
      <c r="M21" s="36"/>
      <c r="N21" s="36"/>
      <c r="O21" s="36"/>
      <c r="P21" s="25" t="s">
        <v>40</v>
      </c>
      <c r="Q21" s="61">
        <v>0</v>
      </c>
      <c r="R21" s="53"/>
      <c r="S21" s="53"/>
      <c r="T21" s="53"/>
      <c r="U21" s="27"/>
      <c r="V21" s="53"/>
      <c r="W21" s="53"/>
    </row>
    <row r="22" spans="1:25" ht="17.100000000000001" customHeight="1" thickBot="1" x14ac:dyDescent="0.25">
      <c r="A22" s="34"/>
      <c r="B22" s="35"/>
      <c r="C22" s="35"/>
      <c r="D22" s="35"/>
      <c r="E22" s="34"/>
      <c r="F22" s="34"/>
      <c r="G22" s="36"/>
      <c r="H22" s="36"/>
      <c r="I22" s="36"/>
      <c r="J22" s="36"/>
      <c r="K22" s="36"/>
      <c r="L22" s="36"/>
      <c r="M22" s="36"/>
      <c r="N22" s="36"/>
      <c r="O22" s="36"/>
      <c r="P22" s="25" t="s">
        <v>99</v>
      </c>
      <c r="Q22" s="61">
        <v>0</v>
      </c>
      <c r="R22" s="53"/>
      <c r="S22" s="53"/>
      <c r="T22" s="53"/>
      <c r="U22" s="27"/>
      <c r="V22" s="53"/>
      <c r="W22" s="53"/>
    </row>
    <row r="23" spans="1:25" ht="17.100000000000001" customHeight="1" x14ac:dyDescent="0.2">
      <c r="A23" s="34"/>
      <c r="B23" s="35"/>
      <c r="C23" s="35"/>
      <c r="D23" s="35"/>
      <c r="E23" s="34"/>
      <c r="F23" s="34"/>
      <c r="G23" s="36"/>
      <c r="H23" s="36"/>
      <c r="I23" s="36"/>
      <c r="J23" s="36"/>
      <c r="K23" s="36"/>
      <c r="L23" s="36"/>
      <c r="M23" s="36"/>
      <c r="N23" s="36"/>
      <c r="O23" s="36"/>
      <c r="P23" s="25"/>
      <c r="Q23" s="27"/>
      <c r="R23" s="53"/>
      <c r="S23" s="53"/>
      <c r="T23" s="53"/>
      <c r="U23" s="27"/>
      <c r="V23" s="53"/>
      <c r="W23" s="53"/>
    </row>
    <row r="24" spans="1:25" ht="17.100000000000001" customHeight="1" x14ac:dyDescent="0.2">
      <c r="A24" s="34"/>
      <c r="B24" s="35"/>
      <c r="C24" s="35"/>
      <c r="D24" s="35"/>
      <c r="E24" s="34"/>
      <c r="F24" s="34"/>
      <c r="G24" s="36"/>
      <c r="H24" s="36"/>
      <c r="I24" s="36"/>
      <c r="J24" s="36"/>
      <c r="K24" s="36"/>
      <c r="L24" s="36"/>
      <c r="M24" s="36"/>
      <c r="N24" s="36"/>
      <c r="O24" s="36"/>
      <c r="P24" s="25" t="s">
        <v>47</v>
      </c>
      <c r="Q24" s="60">
        <f>Q3</f>
        <v>0</v>
      </c>
      <c r="R24" s="53"/>
      <c r="S24" s="53"/>
      <c r="T24" s="53"/>
      <c r="U24" s="27"/>
      <c r="V24" s="53"/>
      <c r="W24" s="53"/>
    </row>
    <row r="25" spans="1:25" ht="17.100000000000001" customHeight="1" x14ac:dyDescent="0.2">
      <c r="A25" s="35"/>
      <c r="B25" s="34"/>
      <c r="C25" s="34"/>
      <c r="D25" s="34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5" t="s">
        <v>42</v>
      </c>
      <c r="Q25" s="60">
        <f>Q24*105%</f>
        <v>0</v>
      </c>
      <c r="R25" s="53"/>
      <c r="S25" s="53"/>
      <c r="T25" s="53"/>
      <c r="U25" s="27"/>
      <c r="V25" s="53"/>
      <c r="W25" s="53"/>
    </row>
    <row r="26" spans="1:25" ht="17.100000000000001" customHeight="1" x14ac:dyDescent="0.2">
      <c r="A26" s="35"/>
      <c r="B26" s="34"/>
      <c r="C26" s="34"/>
      <c r="D26" s="34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25" t="s">
        <v>38</v>
      </c>
      <c r="Q26" s="26">
        <f>Q25-(SUM(Q19:Q22))</f>
        <v>0</v>
      </c>
      <c r="R26" s="53"/>
      <c r="S26" s="53"/>
      <c r="T26" s="53"/>
      <c r="U26" s="27"/>
      <c r="V26" s="53"/>
      <c r="W26" s="53"/>
    </row>
    <row r="27" spans="1:25" ht="17.100000000000001" customHeight="1" x14ac:dyDescent="0.2">
      <c r="A27" s="35"/>
      <c r="B27" s="34"/>
      <c r="C27" s="34"/>
      <c r="D27" s="34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4"/>
      <c r="R27" s="6"/>
      <c r="S27" s="6"/>
      <c r="T27" s="6"/>
      <c r="U27" s="76"/>
      <c r="V27" s="6"/>
      <c r="W27" s="6"/>
    </row>
    <row r="28" spans="1:25" ht="15" customHeight="1" x14ac:dyDescent="0.2">
      <c r="A28" s="35"/>
      <c r="B28" s="34"/>
      <c r="C28" s="34"/>
      <c r="D28" s="34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25" x14ac:dyDescent="0.2">
      <c r="F29" s="4"/>
      <c r="H29" s="4"/>
      <c r="P29" s="4"/>
    </row>
    <row r="30" spans="1:25" x14ac:dyDescent="0.2">
      <c r="A30" s="12" t="s">
        <v>4</v>
      </c>
      <c r="F30" s="4"/>
      <c r="H30" s="4"/>
      <c r="P30" s="4"/>
    </row>
    <row r="31" spans="1:25" x14ac:dyDescent="0.2">
      <c r="F31" s="4"/>
      <c r="H31" s="4"/>
      <c r="P31" s="4"/>
    </row>
    <row r="32" spans="1:25" x14ac:dyDescent="0.2">
      <c r="F32" s="10"/>
    </row>
    <row r="33" spans="6:6" x14ac:dyDescent="0.2">
      <c r="F33" s="10"/>
    </row>
    <row r="34" spans="6:6" x14ac:dyDescent="0.2">
      <c r="F34" s="10"/>
    </row>
    <row r="35" spans="6:6" x14ac:dyDescent="0.2">
      <c r="F35" s="10"/>
    </row>
    <row r="36" spans="6:6" x14ac:dyDescent="0.2">
      <c r="F36" s="10"/>
    </row>
    <row r="37" spans="6:6" x14ac:dyDescent="0.2">
      <c r="F37" s="10"/>
    </row>
  </sheetData>
  <autoFilter ref="A6:Y6" xr:uid="{00000000-0001-0000-0000-000000000000}"/>
  <phoneticPr fontId="2" type="noConversion"/>
  <pageMargins left="0.4" right="0.4" top="0.3" bottom="0.25" header="0" footer="0"/>
  <pageSetup scale="51" fitToHeight="0" orientation="landscape" r:id="rId1"/>
  <headerFooter alignWithMargins="0">
    <oddHeader xml:space="preserve">&amp;C&amp;"Arial,Bold"&amp;12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55F2-ABC0-449F-9AF3-4E31F09E1719}">
  <dimension ref="A1:J26"/>
  <sheetViews>
    <sheetView workbookViewId="0">
      <selection sqref="A1:J1"/>
    </sheetView>
  </sheetViews>
  <sheetFormatPr defaultRowHeight="12.75" x14ac:dyDescent="0.2"/>
  <cols>
    <col min="1" max="1" width="13.85546875" customWidth="1"/>
    <col min="2" max="2" width="30.7109375" customWidth="1"/>
    <col min="3" max="3" width="13.42578125" customWidth="1"/>
    <col min="4" max="4" width="12.85546875" customWidth="1"/>
    <col min="5" max="5" width="12.5703125" customWidth="1"/>
    <col min="6" max="6" width="11.5703125" customWidth="1"/>
    <col min="7" max="7" width="10.5703125" customWidth="1"/>
    <col min="8" max="8" width="12.7109375" customWidth="1"/>
    <col min="9" max="9" width="14.7109375" customWidth="1"/>
    <col min="10" max="10" width="18.140625" customWidth="1"/>
    <col min="11" max="11" width="18.28515625" customWidth="1"/>
  </cols>
  <sheetData>
    <row r="1" spans="1:10" ht="18.75" x14ac:dyDescent="0.3">
      <c r="A1" s="71" t="s">
        <v>117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 x14ac:dyDescent="0.25">
      <c r="A2" s="13"/>
      <c r="B2" s="13"/>
      <c r="C2" s="14"/>
      <c r="D2" s="15" t="s">
        <v>36</v>
      </c>
    </row>
    <row r="3" spans="1:10" ht="25.5" customHeight="1" x14ac:dyDescent="0.2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14"/>
    </row>
    <row r="4" spans="1:10" x14ac:dyDescent="0.2">
      <c r="A4" s="13"/>
      <c r="B4" s="13"/>
      <c r="C4" s="14"/>
    </row>
    <row r="5" spans="1:10" x14ac:dyDescent="0.2">
      <c r="A5" s="11" t="s">
        <v>16</v>
      </c>
      <c r="B5" s="11"/>
      <c r="C5" s="14"/>
    </row>
    <row r="6" spans="1:10" ht="12.75" customHeight="1" x14ac:dyDescent="0.2">
      <c r="A6" s="16" t="s">
        <v>17</v>
      </c>
      <c r="B6" s="68" t="s">
        <v>58</v>
      </c>
    </row>
    <row r="7" spans="1:10" ht="12.75" customHeight="1" x14ac:dyDescent="0.2">
      <c r="A7" s="16" t="s">
        <v>18</v>
      </c>
      <c r="B7" s="68" t="s">
        <v>19</v>
      </c>
    </row>
    <row r="8" spans="1:10" x14ac:dyDescent="0.2">
      <c r="A8" s="16" t="s">
        <v>20</v>
      </c>
      <c r="B8" s="68" t="s">
        <v>21</v>
      </c>
    </row>
    <row r="9" spans="1:10" ht="12.75" customHeight="1" x14ac:dyDescent="0.2">
      <c r="A9" s="16" t="s">
        <v>22</v>
      </c>
      <c r="B9" s="68" t="s">
        <v>23</v>
      </c>
    </row>
    <row r="10" spans="1:10" ht="15" x14ac:dyDescent="0.25">
      <c r="A10" s="16" t="s">
        <v>24</v>
      </c>
      <c r="B10" s="69" t="s">
        <v>25</v>
      </c>
    </row>
    <row r="11" spans="1:10" ht="12.75" customHeight="1" x14ac:dyDescent="0.2">
      <c r="A11" s="16" t="s">
        <v>26</v>
      </c>
      <c r="B11" s="68" t="s">
        <v>59</v>
      </c>
    </row>
    <row r="12" spans="1:10" ht="12.75" customHeight="1" x14ac:dyDescent="0.2">
      <c r="A12" s="16" t="s">
        <v>27</v>
      </c>
      <c r="B12" s="68" t="s">
        <v>28</v>
      </c>
    </row>
    <row r="13" spans="1:10" x14ac:dyDescent="0.2">
      <c r="A13" s="13"/>
      <c r="B13" s="13"/>
      <c r="C13" s="14"/>
    </row>
    <row r="14" spans="1:10" ht="38.25" x14ac:dyDescent="0.2">
      <c r="A14" s="17" t="s">
        <v>3</v>
      </c>
      <c r="B14" s="17" t="s">
        <v>29</v>
      </c>
      <c r="C14" s="70" t="s">
        <v>30</v>
      </c>
      <c r="D14" s="70" t="s">
        <v>31</v>
      </c>
      <c r="E14" s="18" t="s">
        <v>32</v>
      </c>
      <c r="F14" s="70" t="s">
        <v>33</v>
      </c>
      <c r="G14" s="18" t="s">
        <v>34</v>
      </c>
      <c r="H14" s="70" t="s">
        <v>35</v>
      </c>
      <c r="I14" s="19" t="s">
        <v>57</v>
      </c>
    </row>
    <row r="15" spans="1:10" ht="30" customHeight="1" x14ac:dyDescent="0.2">
      <c r="A15" s="77" t="s">
        <v>61</v>
      </c>
      <c r="B15" s="78" t="s">
        <v>62</v>
      </c>
      <c r="C15" s="67">
        <v>100</v>
      </c>
      <c r="D15" s="67">
        <v>2</v>
      </c>
      <c r="E15" s="20">
        <f t="shared" ref="E15:E20" si="0">C15*D15</f>
        <v>200</v>
      </c>
      <c r="F15" s="21">
        <v>184</v>
      </c>
      <c r="G15" s="22">
        <f t="shared" ref="G15:G20" si="1">E15/F15</f>
        <v>1.0869565217391304</v>
      </c>
      <c r="H15" s="21">
        <v>9</v>
      </c>
      <c r="I15" s="22">
        <f t="shared" ref="I15:I20" si="2">G15*H15</f>
        <v>9.7826086956521738</v>
      </c>
    </row>
    <row r="16" spans="1:10" ht="30" customHeight="1" x14ac:dyDescent="0.2">
      <c r="A16" s="77" t="s">
        <v>63</v>
      </c>
      <c r="B16" s="78" t="s">
        <v>64</v>
      </c>
      <c r="C16" s="67"/>
      <c r="D16" s="67"/>
      <c r="E16" s="20">
        <f t="shared" si="0"/>
        <v>0</v>
      </c>
      <c r="F16" s="21">
        <v>200</v>
      </c>
      <c r="G16" s="22">
        <f t="shared" si="1"/>
        <v>0</v>
      </c>
      <c r="H16" s="21"/>
      <c r="I16" s="22">
        <f t="shared" si="2"/>
        <v>0</v>
      </c>
    </row>
    <row r="17" spans="1:9" ht="30" customHeight="1" x14ac:dyDescent="0.2">
      <c r="A17" s="77" t="s">
        <v>65</v>
      </c>
      <c r="B17" s="78" t="s">
        <v>66</v>
      </c>
      <c r="C17" s="67"/>
      <c r="D17" s="67"/>
      <c r="E17" s="20">
        <f t="shared" si="0"/>
        <v>0</v>
      </c>
      <c r="F17" s="21">
        <v>96</v>
      </c>
      <c r="G17" s="22">
        <f t="shared" si="1"/>
        <v>0</v>
      </c>
      <c r="H17" s="21"/>
      <c r="I17" s="22">
        <f t="shared" si="2"/>
        <v>0</v>
      </c>
    </row>
    <row r="18" spans="1:9" ht="30" customHeight="1" x14ac:dyDescent="0.2">
      <c r="A18" s="77" t="s">
        <v>67</v>
      </c>
      <c r="B18" s="78" t="s">
        <v>68</v>
      </c>
      <c r="C18" s="67"/>
      <c r="D18" s="67"/>
      <c r="E18" s="20">
        <f t="shared" si="0"/>
        <v>0</v>
      </c>
      <c r="F18" s="21">
        <v>158</v>
      </c>
      <c r="G18" s="22">
        <f t="shared" si="1"/>
        <v>0</v>
      </c>
      <c r="H18" s="21"/>
      <c r="I18" s="22">
        <f t="shared" si="2"/>
        <v>0</v>
      </c>
    </row>
    <row r="19" spans="1:9" ht="30" customHeight="1" x14ac:dyDescent="0.2">
      <c r="A19" s="77" t="s">
        <v>69</v>
      </c>
      <c r="B19" s="78" t="s">
        <v>70</v>
      </c>
      <c r="C19" s="67"/>
      <c r="D19" s="67"/>
      <c r="E19" s="20">
        <f t="shared" si="0"/>
        <v>0</v>
      </c>
      <c r="F19" s="21">
        <v>156</v>
      </c>
      <c r="G19" s="22">
        <f t="shared" si="1"/>
        <v>0</v>
      </c>
      <c r="H19" s="21"/>
      <c r="I19" s="22">
        <f t="shared" si="2"/>
        <v>0</v>
      </c>
    </row>
    <row r="20" spans="1:9" ht="30" customHeight="1" x14ac:dyDescent="0.2">
      <c r="A20" s="77" t="s">
        <v>71</v>
      </c>
      <c r="B20" s="78" t="s">
        <v>72</v>
      </c>
      <c r="C20" s="67"/>
      <c r="D20" s="67"/>
      <c r="E20" s="20">
        <f t="shared" si="0"/>
        <v>0</v>
      </c>
      <c r="F20" s="21">
        <v>104</v>
      </c>
      <c r="G20" s="22">
        <f t="shared" si="1"/>
        <v>0</v>
      </c>
      <c r="H20" s="21"/>
      <c r="I20" s="22">
        <f t="shared" si="2"/>
        <v>0</v>
      </c>
    </row>
    <row r="21" spans="1:9" ht="30" customHeight="1" x14ac:dyDescent="0.2">
      <c r="A21" s="77" t="s">
        <v>73</v>
      </c>
      <c r="B21" s="78" t="s">
        <v>74</v>
      </c>
      <c r="C21" s="67"/>
      <c r="D21" s="67"/>
      <c r="E21" s="20">
        <f t="shared" ref="E21:E24" si="3">C21*D21</f>
        <v>0</v>
      </c>
      <c r="F21" s="21">
        <v>151</v>
      </c>
      <c r="G21" s="22">
        <f t="shared" ref="G21:G24" si="4">E21/F21</f>
        <v>0</v>
      </c>
      <c r="H21" s="21"/>
      <c r="I21" s="22">
        <f t="shared" ref="I21:I24" si="5">G21*H21</f>
        <v>0</v>
      </c>
    </row>
    <row r="22" spans="1:9" ht="30" customHeight="1" x14ac:dyDescent="0.2">
      <c r="A22" s="77" t="s">
        <v>75</v>
      </c>
      <c r="B22" s="78" t="s">
        <v>76</v>
      </c>
      <c r="C22" s="67"/>
      <c r="D22" s="67"/>
      <c r="E22" s="20">
        <f t="shared" si="3"/>
        <v>0</v>
      </c>
      <c r="F22" s="21">
        <v>369</v>
      </c>
      <c r="G22" s="22">
        <f t="shared" si="4"/>
        <v>0</v>
      </c>
      <c r="H22" s="21"/>
      <c r="I22" s="22">
        <f t="shared" si="5"/>
        <v>0</v>
      </c>
    </row>
    <row r="23" spans="1:9" ht="30" customHeight="1" x14ac:dyDescent="0.2">
      <c r="A23" s="77" t="s">
        <v>77</v>
      </c>
      <c r="B23" s="78" t="s">
        <v>78</v>
      </c>
      <c r="C23" s="67"/>
      <c r="D23" s="67"/>
      <c r="E23" s="20">
        <f t="shared" si="3"/>
        <v>0</v>
      </c>
      <c r="F23" s="21">
        <v>119</v>
      </c>
      <c r="G23" s="22">
        <f t="shared" si="4"/>
        <v>0</v>
      </c>
      <c r="H23" s="21"/>
      <c r="I23" s="22">
        <f t="shared" si="5"/>
        <v>0</v>
      </c>
    </row>
    <row r="24" spans="1:9" ht="30" customHeight="1" x14ac:dyDescent="0.2">
      <c r="A24" s="77" t="s">
        <v>79</v>
      </c>
      <c r="B24" s="78" t="s">
        <v>80</v>
      </c>
      <c r="C24" s="67"/>
      <c r="D24" s="67"/>
      <c r="E24" s="20">
        <f t="shared" si="3"/>
        <v>0</v>
      </c>
      <c r="F24" s="21">
        <v>100</v>
      </c>
      <c r="G24" s="22">
        <f t="shared" si="4"/>
        <v>0</v>
      </c>
      <c r="H24" s="21"/>
      <c r="I24" s="22">
        <f t="shared" si="5"/>
        <v>0</v>
      </c>
    </row>
    <row r="25" spans="1:9" ht="30" customHeight="1" x14ac:dyDescent="0.2">
      <c r="A25" s="77" t="s">
        <v>81</v>
      </c>
      <c r="B25" s="78" t="s">
        <v>82</v>
      </c>
      <c r="C25" s="67"/>
      <c r="D25" s="67"/>
      <c r="E25" s="20">
        <f t="shared" ref="E25:E26" si="6">C25*D25</f>
        <v>0</v>
      </c>
      <c r="F25" s="21">
        <v>130</v>
      </c>
      <c r="G25" s="22">
        <f t="shared" ref="G25:G26" si="7">E25/F25</f>
        <v>0</v>
      </c>
      <c r="H25" s="21"/>
      <c r="I25" s="22">
        <f t="shared" ref="I25:I26" si="8">G25*H25</f>
        <v>0</v>
      </c>
    </row>
    <row r="26" spans="1:9" ht="30" customHeight="1" x14ac:dyDescent="0.2">
      <c r="A26" s="77" t="s">
        <v>83</v>
      </c>
      <c r="B26" s="78" t="s">
        <v>84</v>
      </c>
      <c r="C26" s="67"/>
      <c r="D26" s="67"/>
      <c r="E26" s="20">
        <f t="shared" si="6"/>
        <v>0</v>
      </c>
      <c r="F26" s="21">
        <v>80</v>
      </c>
      <c r="G26" s="22">
        <f t="shared" si="7"/>
        <v>0</v>
      </c>
      <c r="H26" s="21"/>
      <c r="I26" s="22">
        <f t="shared" si="8"/>
        <v>0</v>
      </c>
    </row>
  </sheetData>
  <mergeCells count="2">
    <mergeCell ref="A1:J1"/>
    <mergeCell ref="A3:I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C7E1F7215A44A880CD29336F32C86" ma:contentTypeVersion="15" ma:contentTypeDescription="Create a new document." ma:contentTypeScope="" ma:versionID="beea675425f8518fc69c81fceeb81f09">
  <xsd:schema xmlns:xsd="http://www.w3.org/2001/XMLSchema" xmlns:xs="http://www.w3.org/2001/XMLSchema" xmlns:p="http://schemas.microsoft.com/office/2006/metadata/properties" xmlns:ns1="http://schemas.microsoft.com/sharepoint/v3" xmlns:ns3="9d8593b4-07df-4103-a0a4-9659a89085c6" xmlns:ns4="a9eeef56-ad29-4284-bd5d-7e8e928f7d71" targetNamespace="http://schemas.microsoft.com/office/2006/metadata/properties" ma:root="true" ma:fieldsID="8e2b82e8fd4f0c045e07e8513e16cfef" ns1:_="" ns3:_="" ns4:_="">
    <xsd:import namespace="http://schemas.microsoft.com/sharepoint/v3"/>
    <xsd:import namespace="9d8593b4-07df-4103-a0a4-9659a89085c6"/>
    <xsd:import namespace="a9eeef56-ad29-4284-bd5d-7e8e928f7d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93b4-07df-4103-a0a4-9659a89085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eef56-ad29-4284-bd5d-7e8e928f7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B91F34-4F3C-4CD9-9733-F9619E6F81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3967F9-E485-4B62-B306-104E6E31D34F}">
  <ds:schemaRefs>
    <ds:schemaRef ds:uri="http://purl.org/dc/terms/"/>
    <ds:schemaRef ds:uri="http://schemas.openxmlformats.org/package/2006/metadata/core-properties"/>
    <ds:schemaRef ds:uri="a9eeef56-ad29-4284-bd5d-7e8e928f7d7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9d8593b4-07df-4103-a0a4-9659a89085c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85CF85-450C-47D9-9C20-159F631CB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8593b4-07df-4103-a0a4-9659a89085c6"/>
    <ds:schemaRef ds:uri="a9eeef56-ad29-4284-bd5d-7e8e928f7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Entitlement Calculator</vt:lpstr>
      <vt:lpstr>Case Calc by Servings</vt:lpstr>
      <vt:lpstr>'Entitlement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USDA Brown Box Products Annual Order SY 23-24</dc:title>
  <dc:subject>Wisconsin USDA Foods Program</dc:subject>
  <dc:creator>Laura Paella</dc:creator>
  <cp:keywords>commodities, brown-box, survey, entitlement</cp:keywords>
  <cp:lastModifiedBy>Paella, Laura A.  DPI</cp:lastModifiedBy>
  <cp:lastPrinted>2024-01-25T19:38:01Z</cp:lastPrinted>
  <dcterms:created xsi:type="dcterms:W3CDTF">2005-05-09T19:47:30Z</dcterms:created>
  <dcterms:modified xsi:type="dcterms:W3CDTF">2024-01-26T22:38:04Z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0x010100E91C7E1F7215A44A880CD29336F32C86</vt:lpwstr>
  </property>
</Properties>
</file>