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T\Categorical Aids\High Cost Pupil Transportation Aid\FY 2023 High Cost Transportation Aid\"/>
    </mc:Choice>
  </mc:AlternateContent>
  <xr:revisionPtr revIDLastSave="0" documentId="8_{17F94DCC-2AF6-4063-9ECF-BF054316F78D}" xr6:coauthVersionLast="47" xr6:coauthVersionMax="47" xr10:uidLastSave="{00000000-0000-0000-0000-000000000000}"/>
  <bookViews>
    <workbookView xWindow="-28920" yWindow="-120" windowWidth="29040" windowHeight="15840" autoFilterDateGrouping="0" xr2:uid="{00000000-000D-0000-FFFF-FFFF00000000}"/>
  </bookViews>
  <sheets>
    <sheet name="FY 23 Payments" sheetId="6" r:id="rId1"/>
    <sheet name="FY23 HCT Aid Calc" sheetId="1" state="hidden" r:id="rId2"/>
    <sheet name="FY23 Stop Gap Calc" sheetId="3" state="hidden" r:id="rId3"/>
    <sheet name="FY 21 Aid WOut Stop Gap" sheetId="5" state="hidden" r:id="rId4"/>
    <sheet name="Process" sheetId="2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8" i="6" l="1"/>
  <c r="J7" i="6"/>
  <c r="J9" i="6" l="1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8" i="6"/>
  <c r="I428" i="6"/>
  <c r="H428" i="6"/>
  <c r="G1" i="3"/>
  <c r="Q2" i="1"/>
  <c r="D10" i="3"/>
  <c r="D11" i="3"/>
  <c r="D12" i="3"/>
  <c r="D5" i="3"/>
  <c r="D37" i="3"/>
  <c r="D25" i="3"/>
  <c r="D43" i="3"/>
  <c r="D24" i="3"/>
  <c r="D36" i="3"/>
  <c r="D4" i="3"/>
  <c r="D6" i="3"/>
  <c r="D48" i="3"/>
  <c r="D9" i="3"/>
  <c r="D33" i="3"/>
  <c r="D39" i="3"/>
  <c r="D15" i="3"/>
  <c r="D14" i="3"/>
  <c r="D46" i="3"/>
  <c r="D28" i="3"/>
  <c r="D40" i="3"/>
  <c r="D44" i="3"/>
  <c r="D20" i="3"/>
  <c r="D26" i="3"/>
  <c r="D23" i="3"/>
  <c r="D17" i="3"/>
  <c r="D52" i="3"/>
  <c r="D13" i="3"/>
  <c r="D21" i="3"/>
  <c r="D35" i="3"/>
  <c r="D32" i="3"/>
  <c r="D19" i="3"/>
  <c r="D30" i="3"/>
  <c r="D34" i="3"/>
  <c r="D31" i="3"/>
  <c r="D51" i="3"/>
  <c r="D27" i="3"/>
  <c r="D29" i="3"/>
  <c r="D42" i="3"/>
  <c r="D22" i="3"/>
  <c r="D18" i="3"/>
  <c r="D47" i="3"/>
  <c r="D49" i="3"/>
  <c r="D3" i="3"/>
  <c r="D7" i="3"/>
  <c r="D8" i="3"/>
  <c r="D41" i="3"/>
  <c r="D16" i="3"/>
  <c r="D38" i="3"/>
  <c r="D50" i="3"/>
  <c r="D45" i="3"/>
  <c r="A447" i="1"/>
  <c r="C427" i="1"/>
  <c r="K5" i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33" i="1"/>
  <c r="L133" i="1" s="1"/>
  <c r="K134" i="1"/>
  <c r="L134" i="1" s="1"/>
  <c r="K135" i="1"/>
  <c r="L135" i="1" s="1"/>
  <c r="K136" i="1"/>
  <c r="L136" i="1" s="1"/>
  <c r="K137" i="1"/>
  <c r="L137" i="1" s="1"/>
  <c r="K138" i="1"/>
  <c r="L138" i="1" s="1"/>
  <c r="K139" i="1"/>
  <c r="L139" i="1" s="1"/>
  <c r="K140" i="1"/>
  <c r="L140" i="1" s="1"/>
  <c r="K141" i="1"/>
  <c r="L141" i="1" s="1"/>
  <c r="K142" i="1"/>
  <c r="L142" i="1" s="1"/>
  <c r="K143" i="1"/>
  <c r="L143" i="1" s="1"/>
  <c r="K144" i="1"/>
  <c r="L144" i="1" s="1"/>
  <c r="K145" i="1"/>
  <c r="L145" i="1" s="1"/>
  <c r="K146" i="1"/>
  <c r="L146" i="1" s="1"/>
  <c r="K147" i="1"/>
  <c r="L147" i="1" s="1"/>
  <c r="K148" i="1"/>
  <c r="L148" i="1" s="1"/>
  <c r="K149" i="1"/>
  <c r="L149" i="1" s="1"/>
  <c r="K150" i="1"/>
  <c r="L150" i="1" s="1"/>
  <c r="K151" i="1"/>
  <c r="L151" i="1" s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158" i="1"/>
  <c r="L158" i="1" s="1"/>
  <c r="K159" i="1"/>
  <c r="L159" i="1" s="1"/>
  <c r="K160" i="1"/>
  <c r="L160" i="1" s="1"/>
  <c r="K161" i="1"/>
  <c r="L161" i="1" s="1"/>
  <c r="K162" i="1"/>
  <c r="L162" i="1" s="1"/>
  <c r="K163" i="1"/>
  <c r="L163" i="1" s="1"/>
  <c r="K164" i="1"/>
  <c r="L164" i="1" s="1"/>
  <c r="K165" i="1"/>
  <c r="L165" i="1" s="1"/>
  <c r="K166" i="1"/>
  <c r="L166" i="1" s="1"/>
  <c r="K167" i="1"/>
  <c r="L167" i="1" s="1"/>
  <c r="K168" i="1"/>
  <c r="L168" i="1" s="1"/>
  <c r="K169" i="1"/>
  <c r="L169" i="1" s="1"/>
  <c r="K170" i="1"/>
  <c r="L170" i="1" s="1"/>
  <c r="K171" i="1"/>
  <c r="L171" i="1" s="1"/>
  <c r="K172" i="1"/>
  <c r="L172" i="1" s="1"/>
  <c r="K173" i="1"/>
  <c r="L173" i="1" s="1"/>
  <c r="K174" i="1"/>
  <c r="L174" i="1" s="1"/>
  <c r="K175" i="1"/>
  <c r="L175" i="1" s="1"/>
  <c r="K176" i="1"/>
  <c r="L176" i="1" s="1"/>
  <c r="K177" i="1"/>
  <c r="L177" i="1" s="1"/>
  <c r="K178" i="1"/>
  <c r="L178" i="1" s="1"/>
  <c r="K179" i="1"/>
  <c r="L179" i="1" s="1"/>
  <c r="K180" i="1"/>
  <c r="L180" i="1" s="1"/>
  <c r="K181" i="1"/>
  <c r="L181" i="1" s="1"/>
  <c r="K182" i="1"/>
  <c r="L182" i="1" s="1"/>
  <c r="K183" i="1"/>
  <c r="L183" i="1" s="1"/>
  <c r="K184" i="1"/>
  <c r="L184" i="1" s="1"/>
  <c r="K185" i="1"/>
  <c r="L185" i="1" s="1"/>
  <c r="K186" i="1"/>
  <c r="L186" i="1" s="1"/>
  <c r="K187" i="1"/>
  <c r="L187" i="1" s="1"/>
  <c r="K188" i="1"/>
  <c r="L188" i="1" s="1"/>
  <c r="K189" i="1"/>
  <c r="L189" i="1" s="1"/>
  <c r="K190" i="1"/>
  <c r="L190" i="1" s="1"/>
  <c r="K191" i="1"/>
  <c r="L191" i="1" s="1"/>
  <c r="K192" i="1"/>
  <c r="L192" i="1" s="1"/>
  <c r="K193" i="1"/>
  <c r="L193" i="1" s="1"/>
  <c r="K194" i="1"/>
  <c r="L194" i="1" s="1"/>
  <c r="K195" i="1"/>
  <c r="L195" i="1" s="1"/>
  <c r="K196" i="1"/>
  <c r="L196" i="1" s="1"/>
  <c r="K197" i="1"/>
  <c r="L197" i="1" s="1"/>
  <c r="K198" i="1"/>
  <c r="L198" i="1" s="1"/>
  <c r="K199" i="1"/>
  <c r="L199" i="1" s="1"/>
  <c r="K200" i="1"/>
  <c r="L200" i="1" s="1"/>
  <c r="K201" i="1"/>
  <c r="L201" i="1" s="1"/>
  <c r="K202" i="1"/>
  <c r="L202" i="1" s="1"/>
  <c r="K203" i="1"/>
  <c r="L203" i="1" s="1"/>
  <c r="K204" i="1"/>
  <c r="L204" i="1" s="1"/>
  <c r="K205" i="1"/>
  <c r="L205" i="1" s="1"/>
  <c r="K206" i="1"/>
  <c r="L206" i="1" s="1"/>
  <c r="K207" i="1"/>
  <c r="L207" i="1" s="1"/>
  <c r="K208" i="1"/>
  <c r="L208" i="1" s="1"/>
  <c r="K209" i="1"/>
  <c r="L209" i="1" s="1"/>
  <c r="K210" i="1"/>
  <c r="L210" i="1" s="1"/>
  <c r="K211" i="1"/>
  <c r="L211" i="1" s="1"/>
  <c r="K212" i="1"/>
  <c r="L212" i="1" s="1"/>
  <c r="K213" i="1"/>
  <c r="L213" i="1" s="1"/>
  <c r="K214" i="1"/>
  <c r="L214" i="1" s="1"/>
  <c r="K215" i="1"/>
  <c r="L215" i="1" s="1"/>
  <c r="K216" i="1"/>
  <c r="L216" i="1" s="1"/>
  <c r="K217" i="1"/>
  <c r="L217" i="1" s="1"/>
  <c r="K218" i="1"/>
  <c r="L218" i="1" s="1"/>
  <c r="K219" i="1"/>
  <c r="L219" i="1" s="1"/>
  <c r="K220" i="1"/>
  <c r="L220" i="1" s="1"/>
  <c r="K221" i="1"/>
  <c r="L221" i="1" s="1"/>
  <c r="K222" i="1"/>
  <c r="L222" i="1" s="1"/>
  <c r="K223" i="1"/>
  <c r="L223" i="1" s="1"/>
  <c r="K224" i="1"/>
  <c r="L224" i="1" s="1"/>
  <c r="K225" i="1"/>
  <c r="L225" i="1" s="1"/>
  <c r="K226" i="1"/>
  <c r="L226" i="1" s="1"/>
  <c r="K227" i="1"/>
  <c r="L227" i="1" s="1"/>
  <c r="K228" i="1"/>
  <c r="L228" i="1" s="1"/>
  <c r="K229" i="1"/>
  <c r="L229" i="1" s="1"/>
  <c r="K230" i="1"/>
  <c r="L230" i="1" s="1"/>
  <c r="K231" i="1"/>
  <c r="L231" i="1" s="1"/>
  <c r="K232" i="1"/>
  <c r="L232" i="1" s="1"/>
  <c r="K233" i="1"/>
  <c r="L233" i="1" s="1"/>
  <c r="K234" i="1"/>
  <c r="L234" i="1" s="1"/>
  <c r="K235" i="1"/>
  <c r="L235" i="1" s="1"/>
  <c r="K236" i="1"/>
  <c r="L236" i="1" s="1"/>
  <c r="K237" i="1"/>
  <c r="L237" i="1" s="1"/>
  <c r="K238" i="1"/>
  <c r="L238" i="1" s="1"/>
  <c r="K239" i="1"/>
  <c r="L239" i="1" s="1"/>
  <c r="K240" i="1"/>
  <c r="L240" i="1" s="1"/>
  <c r="K241" i="1"/>
  <c r="L241" i="1" s="1"/>
  <c r="K242" i="1"/>
  <c r="L242" i="1" s="1"/>
  <c r="K243" i="1"/>
  <c r="L243" i="1" s="1"/>
  <c r="K244" i="1"/>
  <c r="L244" i="1" s="1"/>
  <c r="K245" i="1"/>
  <c r="L245" i="1" s="1"/>
  <c r="K246" i="1"/>
  <c r="L246" i="1" s="1"/>
  <c r="K247" i="1"/>
  <c r="L247" i="1" s="1"/>
  <c r="K248" i="1"/>
  <c r="L248" i="1" s="1"/>
  <c r="K249" i="1"/>
  <c r="L249" i="1" s="1"/>
  <c r="K250" i="1"/>
  <c r="L250" i="1" s="1"/>
  <c r="K251" i="1"/>
  <c r="L251" i="1" s="1"/>
  <c r="K252" i="1"/>
  <c r="L252" i="1" s="1"/>
  <c r="K253" i="1"/>
  <c r="L253" i="1" s="1"/>
  <c r="K254" i="1"/>
  <c r="L254" i="1" s="1"/>
  <c r="K255" i="1"/>
  <c r="L255" i="1" s="1"/>
  <c r="K256" i="1"/>
  <c r="L256" i="1" s="1"/>
  <c r="K257" i="1"/>
  <c r="L257" i="1" s="1"/>
  <c r="K258" i="1"/>
  <c r="L258" i="1" s="1"/>
  <c r="K259" i="1"/>
  <c r="L259" i="1" s="1"/>
  <c r="K260" i="1"/>
  <c r="L260" i="1" s="1"/>
  <c r="K261" i="1"/>
  <c r="L261" i="1" s="1"/>
  <c r="K262" i="1"/>
  <c r="L262" i="1" s="1"/>
  <c r="K263" i="1"/>
  <c r="L263" i="1" s="1"/>
  <c r="K264" i="1"/>
  <c r="L264" i="1" s="1"/>
  <c r="K265" i="1"/>
  <c r="L265" i="1" s="1"/>
  <c r="K266" i="1"/>
  <c r="L266" i="1" s="1"/>
  <c r="K267" i="1"/>
  <c r="L267" i="1" s="1"/>
  <c r="K268" i="1"/>
  <c r="L268" i="1" s="1"/>
  <c r="K269" i="1"/>
  <c r="L269" i="1" s="1"/>
  <c r="K270" i="1"/>
  <c r="L270" i="1" s="1"/>
  <c r="K271" i="1"/>
  <c r="L271" i="1" s="1"/>
  <c r="K272" i="1"/>
  <c r="L272" i="1" s="1"/>
  <c r="K273" i="1"/>
  <c r="L273" i="1" s="1"/>
  <c r="K274" i="1"/>
  <c r="L274" i="1" s="1"/>
  <c r="K275" i="1"/>
  <c r="L275" i="1" s="1"/>
  <c r="K276" i="1"/>
  <c r="L276" i="1" s="1"/>
  <c r="K277" i="1"/>
  <c r="L277" i="1" s="1"/>
  <c r="K278" i="1"/>
  <c r="L278" i="1" s="1"/>
  <c r="K279" i="1"/>
  <c r="L279" i="1" s="1"/>
  <c r="K280" i="1"/>
  <c r="L280" i="1" s="1"/>
  <c r="K281" i="1"/>
  <c r="L281" i="1" s="1"/>
  <c r="K282" i="1"/>
  <c r="L282" i="1" s="1"/>
  <c r="K283" i="1"/>
  <c r="L283" i="1" s="1"/>
  <c r="K284" i="1"/>
  <c r="L284" i="1" s="1"/>
  <c r="K285" i="1"/>
  <c r="L285" i="1" s="1"/>
  <c r="K286" i="1"/>
  <c r="L286" i="1" s="1"/>
  <c r="K287" i="1"/>
  <c r="L287" i="1" s="1"/>
  <c r="K288" i="1"/>
  <c r="L288" i="1" s="1"/>
  <c r="K289" i="1"/>
  <c r="L289" i="1" s="1"/>
  <c r="K290" i="1"/>
  <c r="L290" i="1" s="1"/>
  <c r="K291" i="1"/>
  <c r="L291" i="1" s="1"/>
  <c r="K292" i="1"/>
  <c r="L292" i="1" s="1"/>
  <c r="K293" i="1"/>
  <c r="L293" i="1" s="1"/>
  <c r="K294" i="1"/>
  <c r="L294" i="1" s="1"/>
  <c r="K295" i="1"/>
  <c r="L295" i="1" s="1"/>
  <c r="K296" i="1"/>
  <c r="L296" i="1" s="1"/>
  <c r="K297" i="1"/>
  <c r="L297" i="1" s="1"/>
  <c r="K298" i="1"/>
  <c r="L298" i="1" s="1"/>
  <c r="K299" i="1"/>
  <c r="L299" i="1" s="1"/>
  <c r="K300" i="1"/>
  <c r="L300" i="1" s="1"/>
  <c r="K301" i="1"/>
  <c r="L301" i="1" s="1"/>
  <c r="K302" i="1"/>
  <c r="L302" i="1" s="1"/>
  <c r="K303" i="1"/>
  <c r="L303" i="1" s="1"/>
  <c r="K304" i="1"/>
  <c r="L304" i="1" s="1"/>
  <c r="K305" i="1"/>
  <c r="L305" i="1" s="1"/>
  <c r="K306" i="1"/>
  <c r="L306" i="1" s="1"/>
  <c r="K307" i="1"/>
  <c r="L307" i="1" s="1"/>
  <c r="K308" i="1"/>
  <c r="L308" i="1" s="1"/>
  <c r="K309" i="1"/>
  <c r="L309" i="1" s="1"/>
  <c r="K310" i="1"/>
  <c r="L310" i="1" s="1"/>
  <c r="K311" i="1"/>
  <c r="L311" i="1" s="1"/>
  <c r="K312" i="1"/>
  <c r="L312" i="1" s="1"/>
  <c r="K313" i="1"/>
  <c r="L313" i="1" s="1"/>
  <c r="K314" i="1"/>
  <c r="L314" i="1" s="1"/>
  <c r="K315" i="1"/>
  <c r="L315" i="1" s="1"/>
  <c r="K316" i="1"/>
  <c r="L316" i="1" s="1"/>
  <c r="K317" i="1"/>
  <c r="L317" i="1" s="1"/>
  <c r="K318" i="1"/>
  <c r="L318" i="1" s="1"/>
  <c r="K319" i="1"/>
  <c r="L319" i="1" s="1"/>
  <c r="K320" i="1"/>
  <c r="L320" i="1" s="1"/>
  <c r="K321" i="1"/>
  <c r="L321" i="1" s="1"/>
  <c r="K322" i="1"/>
  <c r="L322" i="1" s="1"/>
  <c r="K323" i="1"/>
  <c r="L323" i="1" s="1"/>
  <c r="K324" i="1"/>
  <c r="L324" i="1" s="1"/>
  <c r="K325" i="1"/>
  <c r="L325" i="1" s="1"/>
  <c r="K326" i="1"/>
  <c r="L326" i="1" s="1"/>
  <c r="K327" i="1"/>
  <c r="L327" i="1" s="1"/>
  <c r="K328" i="1"/>
  <c r="L328" i="1" s="1"/>
  <c r="K329" i="1"/>
  <c r="L329" i="1" s="1"/>
  <c r="K330" i="1"/>
  <c r="L330" i="1" s="1"/>
  <c r="K331" i="1"/>
  <c r="L331" i="1" s="1"/>
  <c r="K332" i="1"/>
  <c r="L332" i="1" s="1"/>
  <c r="K333" i="1"/>
  <c r="L333" i="1" s="1"/>
  <c r="K334" i="1"/>
  <c r="L334" i="1" s="1"/>
  <c r="K335" i="1"/>
  <c r="L335" i="1" s="1"/>
  <c r="K336" i="1"/>
  <c r="L336" i="1" s="1"/>
  <c r="K337" i="1"/>
  <c r="L337" i="1" s="1"/>
  <c r="K338" i="1"/>
  <c r="L338" i="1" s="1"/>
  <c r="K339" i="1"/>
  <c r="L339" i="1" s="1"/>
  <c r="K340" i="1"/>
  <c r="L340" i="1" s="1"/>
  <c r="K341" i="1"/>
  <c r="L341" i="1" s="1"/>
  <c r="K342" i="1"/>
  <c r="L342" i="1" s="1"/>
  <c r="K343" i="1"/>
  <c r="L343" i="1" s="1"/>
  <c r="K344" i="1"/>
  <c r="L344" i="1" s="1"/>
  <c r="K345" i="1"/>
  <c r="L345" i="1" s="1"/>
  <c r="K346" i="1"/>
  <c r="L346" i="1" s="1"/>
  <c r="K347" i="1"/>
  <c r="L347" i="1" s="1"/>
  <c r="K348" i="1"/>
  <c r="L348" i="1" s="1"/>
  <c r="K349" i="1"/>
  <c r="L349" i="1" s="1"/>
  <c r="K350" i="1"/>
  <c r="L350" i="1" s="1"/>
  <c r="K351" i="1"/>
  <c r="L351" i="1" s="1"/>
  <c r="K352" i="1"/>
  <c r="L352" i="1" s="1"/>
  <c r="K353" i="1"/>
  <c r="L353" i="1" s="1"/>
  <c r="K354" i="1"/>
  <c r="L354" i="1" s="1"/>
  <c r="K355" i="1"/>
  <c r="L355" i="1" s="1"/>
  <c r="K356" i="1"/>
  <c r="L356" i="1" s="1"/>
  <c r="K357" i="1"/>
  <c r="L357" i="1" s="1"/>
  <c r="K358" i="1"/>
  <c r="L358" i="1" s="1"/>
  <c r="K359" i="1"/>
  <c r="L359" i="1" s="1"/>
  <c r="K360" i="1"/>
  <c r="L360" i="1" s="1"/>
  <c r="K361" i="1"/>
  <c r="L361" i="1" s="1"/>
  <c r="K362" i="1"/>
  <c r="L362" i="1" s="1"/>
  <c r="K363" i="1"/>
  <c r="L363" i="1" s="1"/>
  <c r="K364" i="1"/>
  <c r="L364" i="1" s="1"/>
  <c r="K365" i="1"/>
  <c r="L365" i="1" s="1"/>
  <c r="K366" i="1"/>
  <c r="L366" i="1" s="1"/>
  <c r="K367" i="1"/>
  <c r="L367" i="1" s="1"/>
  <c r="K368" i="1"/>
  <c r="L368" i="1" s="1"/>
  <c r="K369" i="1"/>
  <c r="L369" i="1" s="1"/>
  <c r="K370" i="1"/>
  <c r="L370" i="1" s="1"/>
  <c r="K371" i="1"/>
  <c r="L371" i="1" s="1"/>
  <c r="K372" i="1"/>
  <c r="L372" i="1" s="1"/>
  <c r="K373" i="1"/>
  <c r="L373" i="1" s="1"/>
  <c r="K374" i="1"/>
  <c r="L374" i="1" s="1"/>
  <c r="K375" i="1"/>
  <c r="L375" i="1" s="1"/>
  <c r="K376" i="1"/>
  <c r="L376" i="1" s="1"/>
  <c r="K377" i="1"/>
  <c r="L377" i="1" s="1"/>
  <c r="K378" i="1"/>
  <c r="L378" i="1" s="1"/>
  <c r="K379" i="1"/>
  <c r="L379" i="1" s="1"/>
  <c r="K380" i="1"/>
  <c r="L380" i="1" s="1"/>
  <c r="K381" i="1"/>
  <c r="L381" i="1" s="1"/>
  <c r="K382" i="1"/>
  <c r="L382" i="1" s="1"/>
  <c r="K383" i="1"/>
  <c r="L383" i="1" s="1"/>
  <c r="K384" i="1"/>
  <c r="L384" i="1" s="1"/>
  <c r="K385" i="1"/>
  <c r="L385" i="1" s="1"/>
  <c r="K386" i="1"/>
  <c r="L386" i="1" s="1"/>
  <c r="K387" i="1"/>
  <c r="L387" i="1" s="1"/>
  <c r="K388" i="1"/>
  <c r="L388" i="1" s="1"/>
  <c r="K389" i="1"/>
  <c r="L389" i="1" s="1"/>
  <c r="K390" i="1"/>
  <c r="L390" i="1" s="1"/>
  <c r="K391" i="1"/>
  <c r="L391" i="1" s="1"/>
  <c r="K392" i="1"/>
  <c r="L392" i="1" s="1"/>
  <c r="K393" i="1"/>
  <c r="L393" i="1" s="1"/>
  <c r="K394" i="1"/>
  <c r="L394" i="1" s="1"/>
  <c r="K395" i="1"/>
  <c r="L395" i="1" s="1"/>
  <c r="K396" i="1"/>
  <c r="L396" i="1" s="1"/>
  <c r="K397" i="1"/>
  <c r="L397" i="1" s="1"/>
  <c r="K398" i="1"/>
  <c r="L398" i="1" s="1"/>
  <c r="K399" i="1"/>
  <c r="L399" i="1" s="1"/>
  <c r="K400" i="1"/>
  <c r="L400" i="1" s="1"/>
  <c r="K401" i="1"/>
  <c r="L401" i="1" s="1"/>
  <c r="K402" i="1"/>
  <c r="L402" i="1" s="1"/>
  <c r="K403" i="1"/>
  <c r="L403" i="1" s="1"/>
  <c r="K404" i="1"/>
  <c r="L404" i="1" s="1"/>
  <c r="K405" i="1"/>
  <c r="L405" i="1" s="1"/>
  <c r="K406" i="1"/>
  <c r="L406" i="1" s="1"/>
  <c r="K407" i="1"/>
  <c r="L407" i="1" s="1"/>
  <c r="K408" i="1"/>
  <c r="L408" i="1" s="1"/>
  <c r="K409" i="1"/>
  <c r="L409" i="1" s="1"/>
  <c r="K410" i="1"/>
  <c r="L410" i="1" s="1"/>
  <c r="K411" i="1"/>
  <c r="L411" i="1" s="1"/>
  <c r="K412" i="1"/>
  <c r="L412" i="1" s="1"/>
  <c r="K413" i="1"/>
  <c r="L413" i="1" s="1"/>
  <c r="K414" i="1"/>
  <c r="L414" i="1" s="1"/>
  <c r="K415" i="1"/>
  <c r="L415" i="1" s="1"/>
  <c r="K416" i="1"/>
  <c r="L416" i="1" s="1"/>
  <c r="K417" i="1"/>
  <c r="L417" i="1" s="1"/>
  <c r="K418" i="1"/>
  <c r="L418" i="1" s="1"/>
  <c r="K419" i="1"/>
  <c r="L419" i="1" s="1"/>
  <c r="K420" i="1"/>
  <c r="L420" i="1" s="1"/>
  <c r="K421" i="1"/>
  <c r="L421" i="1" s="1"/>
  <c r="K422" i="1"/>
  <c r="L422" i="1" s="1"/>
  <c r="K423" i="1"/>
  <c r="L423" i="1" s="1"/>
  <c r="K424" i="1"/>
  <c r="L424" i="1" s="1"/>
  <c r="K4" i="1"/>
  <c r="L4" i="1" s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" i="1"/>
  <c r="J428" i="6" l="1"/>
  <c r="J429" i="6"/>
  <c r="D199" i="3"/>
  <c r="L25" i="1"/>
  <c r="K428" i="1"/>
  <c r="K427" i="1"/>
  <c r="L427" i="1" s="1"/>
  <c r="K432" i="1" s="1"/>
  <c r="K433" i="1" s="1"/>
  <c r="M2" i="1" s="1"/>
  <c r="M318" i="1" s="1"/>
  <c r="N318" i="1" s="1"/>
  <c r="E1" i="3" l="1"/>
  <c r="E199" i="3" s="1"/>
  <c r="M237" i="1"/>
  <c r="N237" i="1" s="1"/>
  <c r="M102" i="1"/>
  <c r="N102" i="1" s="1"/>
  <c r="M238" i="1"/>
  <c r="N238" i="1" s="1"/>
  <c r="M361" i="1"/>
  <c r="N361" i="1" s="1"/>
  <c r="M394" i="1"/>
  <c r="N394" i="1" s="1"/>
  <c r="M360" i="1"/>
  <c r="N360" i="1" s="1"/>
  <c r="M351" i="1"/>
  <c r="N351" i="1" s="1"/>
  <c r="M275" i="1"/>
  <c r="N275" i="1" s="1"/>
  <c r="M260" i="1"/>
  <c r="N260" i="1" s="1"/>
  <c r="M334" i="1"/>
  <c r="N334" i="1" s="1"/>
  <c r="M167" i="1"/>
  <c r="N167" i="1" s="1"/>
  <c r="M105" i="1"/>
  <c r="N105" i="1" s="1"/>
  <c r="M108" i="1"/>
  <c r="N108" i="1" s="1"/>
  <c r="M278" i="1"/>
  <c r="N278" i="1" s="1"/>
  <c r="M140" i="1"/>
  <c r="N140" i="1" s="1"/>
  <c r="M112" i="1"/>
  <c r="N112" i="1" s="1"/>
  <c r="M52" i="1"/>
  <c r="N52" i="1" s="1"/>
  <c r="M84" i="1"/>
  <c r="N84" i="1" s="1"/>
  <c r="M18" i="1"/>
  <c r="N18" i="1" s="1"/>
  <c r="M190" i="1"/>
  <c r="N190" i="1" s="1"/>
  <c r="M32" i="1"/>
  <c r="N32" i="1" s="1"/>
  <c r="M327" i="1"/>
  <c r="N327" i="1" s="1"/>
  <c r="M247" i="1"/>
  <c r="N247" i="1" s="1"/>
  <c r="M69" i="1"/>
  <c r="N69" i="1" s="1"/>
  <c r="M282" i="1"/>
  <c r="N282" i="1" s="1"/>
  <c r="M217" i="1"/>
  <c r="N217" i="1" s="1"/>
  <c r="M188" i="1"/>
  <c r="N188" i="1" s="1"/>
  <c r="M122" i="1"/>
  <c r="N122" i="1" s="1"/>
  <c r="M311" i="1"/>
  <c r="N311" i="1" s="1"/>
  <c r="M44" i="1"/>
  <c r="N44" i="1" s="1"/>
  <c r="M91" i="1"/>
  <c r="N91" i="1" s="1"/>
  <c r="M97" i="1"/>
  <c r="N97" i="1" s="1"/>
  <c r="M229" i="1"/>
  <c r="N229" i="1" s="1"/>
  <c r="M152" i="1"/>
  <c r="N152" i="1" s="1"/>
  <c r="M308" i="1"/>
  <c r="N308" i="1" s="1"/>
  <c r="M291" i="1"/>
  <c r="N291" i="1" s="1"/>
  <c r="M349" i="1"/>
  <c r="N349" i="1" s="1"/>
  <c r="M71" i="1"/>
  <c r="N71" i="1" s="1"/>
  <c r="M189" i="1"/>
  <c r="N189" i="1" s="1"/>
  <c r="M239" i="1"/>
  <c r="N239" i="1" s="1"/>
  <c r="M80" i="1"/>
  <c r="N80" i="1" s="1"/>
  <c r="M24" i="1"/>
  <c r="N24" i="1" s="1"/>
  <c r="M127" i="1"/>
  <c r="N127" i="1" s="1"/>
  <c r="M98" i="1"/>
  <c r="N98" i="1" s="1"/>
  <c r="M227" i="1"/>
  <c r="N227" i="1" s="1"/>
  <c r="M261" i="1"/>
  <c r="N261" i="1" s="1"/>
  <c r="M16" i="1"/>
  <c r="N16" i="1" s="1"/>
  <c r="M212" i="1"/>
  <c r="N212" i="1" s="1"/>
  <c r="M123" i="1"/>
  <c r="N123" i="1" s="1"/>
  <c r="M51" i="1"/>
  <c r="N51" i="1" s="1"/>
  <c r="M47" i="1"/>
  <c r="N47" i="1" s="1"/>
  <c r="M323" i="1"/>
  <c r="N323" i="1" s="1"/>
  <c r="M272" i="1"/>
  <c r="N272" i="1" s="1"/>
  <c r="M236" i="1"/>
  <c r="N236" i="1" s="1"/>
  <c r="M368" i="1"/>
  <c r="N368" i="1" s="1"/>
  <c r="M359" i="1"/>
  <c r="N359" i="1" s="1"/>
  <c r="M422" i="1"/>
  <c r="N422" i="1" s="1"/>
  <c r="M87" i="1"/>
  <c r="N87" i="1" s="1"/>
  <c r="M263" i="1"/>
  <c r="N263" i="1" s="1"/>
  <c r="M160" i="1"/>
  <c r="N160" i="1" s="1"/>
  <c r="M67" i="1"/>
  <c r="N67" i="1" s="1"/>
  <c r="M301" i="1"/>
  <c r="N301" i="1" s="1"/>
  <c r="M305" i="1"/>
  <c r="N305" i="1" s="1"/>
  <c r="M17" i="1"/>
  <c r="N17" i="1" s="1"/>
  <c r="M254" i="1"/>
  <c r="N254" i="1" s="1"/>
  <c r="M295" i="1"/>
  <c r="N295" i="1" s="1"/>
  <c r="M157" i="1"/>
  <c r="N157" i="1" s="1"/>
  <c r="M126" i="1"/>
  <c r="N126" i="1" s="1"/>
  <c r="M274" i="1"/>
  <c r="N274" i="1" s="1"/>
  <c r="M64" i="1"/>
  <c r="N64" i="1" s="1"/>
  <c r="M55" i="1"/>
  <c r="N55" i="1" s="1"/>
  <c r="M36" i="1"/>
  <c r="N36" i="1" s="1"/>
  <c r="M339" i="1"/>
  <c r="N339" i="1" s="1"/>
  <c r="M203" i="1"/>
  <c r="M11" i="1"/>
  <c r="N11" i="1" s="1"/>
  <c r="M345" i="1"/>
  <c r="N345" i="1" s="1"/>
  <c r="M83" i="1"/>
  <c r="N83" i="1" s="1"/>
  <c r="M424" i="1"/>
  <c r="N424" i="1" s="1"/>
  <c r="M23" i="1"/>
  <c r="N23" i="1" s="1"/>
  <c r="M335" i="1"/>
  <c r="N335" i="1" s="1"/>
  <c r="M355" i="1"/>
  <c r="N355" i="1" s="1"/>
  <c r="M193" i="1"/>
  <c r="N193" i="1" s="1"/>
  <c r="M220" i="1"/>
  <c r="N220" i="1" s="1"/>
  <c r="M161" i="1"/>
  <c r="N161" i="1" s="1"/>
  <c r="M179" i="1"/>
  <c r="N179" i="1" s="1"/>
  <c r="M209" i="1"/>
  <c r="N209" i="1" s="1"/>
  <c r="M230" i="1"/>
  <c r="N230" i="1" s="1"/>
  <c r="M125" i="1"/>
  <c r="N125" i="1" s="1"/>
  <c r="M144" i="1"/>
  <c r="N144" i="1" s="1"/>
  <c r="M163" i="1"/>
  <c r="N163" i="1" s="1"/>
  <c r="M204" i="1"/>
  <c r="N204" i="1" s="1"/>
  <c r="M266" i="1"/>
  <c r="N266" i="1" s="1"/>
  <c r="M409" i="1"/>
  <c r="N409" i="1" s="1"/>
  <c r="M317" i="1"/>
  <c r="N317" i="1" s="1"/>
  <c r="M223" i="1"/>
  <c r="N223" i="1" s="1"/>
  <c r="M153" i="1"/>
  <c r="N153" i="1" s="1"/>
  <c r="M60" i="1"/>
  <c r="N60" i="1" s="1"/>
  <c r="M344" i="1"/>
  <c r="N344" i="1" s="1"/>
  <c r="M78" i="1"/>
  <c r="N78" i="1" s="1"/>
  <c r="M293" i="1"/>
  <c r="N293" i="1" s="1"/>
  <c r="M299" i="1"/>
  <c r="N299" i="1" s="1"/>
  <c r="M29" i="1"/>
  <c r="N29" i="1" s="1"/>
  <c r="M50" i="1"/>
  <c r="N50" i="1" s="1"/>
  <c r="M74" i="1"/>
  <c r="N74" i="1" s="1"/>
  <c r="M181" i="1"/>
  <c r="N181" i="1" s="1"/>
  <c r="M234" i="1"/>
  <c r="N234" i="1" s="1"/>
  <c r="M376" i="1"/>
  <c r="N376" i="1" s="1"/>
  <c r="M370" i="1"/>
  <c r="N370" i="1" s="1"/>
  <c r="M109" i="1"/>
  <c r="N109" i="1" s="1"/>
  <c r="M186" i="1"/>
  <c r="N186" i="1" s="1"/>
  <c r="M271" i="1"/>
  <c r="N271" i="1" s="1"/>
  <c r="M48" i="1"/>
  <c r="N48" i="1" s="1"/>
  <c r="M185" i="1"/>
  <c r="N185" i="1" s="1"/>
  <c r="M82" i="1"/>
  <c r="N82" i="1" s="1"/>
  <c r="M191" i="1"/>
  <c r="N191" i="1" s="1"/>
  <c r="M146" i="1"/>
  <c r="N146" i="1" s="1"/>
  <c r="M246" i="1"/>
  <c r="N246" i="1" s="1"/>
  <c r="M241" i="1"/>
  <c r="N241" i="1" s="1"/>
  <c r="M8" i="1"/>
  <c r="N8" i="1" s="1"/>
  <c r="M150" i="1"/>
  <c r="N150" i="1" s="1"/>
  <c r="M94" i="1"/>
  <c r="N94" i="1" s="1"/>
  <c r="M107" i="1"/>
  <c r="N107" i="1" s="1"/>
  <c r="M73" i="1"/>
  <c r="N73" i="1" s="1"/>
  <c r="M324" i="1"/>
  <c r="N324" i="1" s="1"/>
  <c r="M14" i="1"/>
  <c r="N14" i="1" s="1"/>
  <c r="M124" i="1"/>
  <c r="N124" i="1" s="1"/>
  <c r="M365" i="1"/>
  <c r="N365" i="1" s="1"/>
  <c r="M158" i="1"/>
  <c r="N158" i="1" s="1"/>
  <c r="M421" i="1"/>
  <c r="N421" i="1" s="1"/>
  <c r="M288" i="1"/>
  <c r="N288" i="1" s="1"/>
  <c r="M396" i="1"/>
  <c r="N396" i="1" s="1"/>
  <c r="M7" i="1"/>
  <c r="N7" i="1" s="1"/>
  <c r="M115" i="1"/>
  <c r="N115" i="1" s="1"/>
  <c r="M28" i="1"/>
  <c r="N28" i="1" s="1"/>
  <c r="M221" i="1"/>
  <c r="N221" i="1" s="1"/>
  <c r="M169" i="1"/>
  <c r="N169" i="1" s="1"/>
  <c r="M19" i="1"/>
  <c r="N19" i="1" s="1"/>
  <c r="M101" i="1"/>
  <c r="N101" i="1" s="1"/>
  <c r="M250" i="1"/>
  <c r="N250" i="1" s="1"/>
  <c r="M65" i="1"/>
  <c r="N65" i="1" s="1"/>
  <c r="M343" i="1"/>
  <c r="N343" i="1" s="1"/>
  <c r="M46" i="1"/>
  <c r="N46" i="1" s="1"/>
  <c r="M79" i="1"/>
  <c r="N79" i="1" s="1"/>
  <c r="M57" i="1"/>
  <c r="N57" i="1" s="1"/>
  <c r="M397" i="1"/>
  <c r="N397" i="1" s="1"/>
  <c r="M253" i="1"/>
  <c r="N253" i="1" s="1"/>
  <c r="M42" i="1"/>
  <c r="N42" i="1" s="1"/>
  <c r="M320" i="1"/>
  <c r="N320" i="1" s="1"/>
  <c r="M340" i="1"/>
  <c r="N340" i="1" s="1"/>
  <c r="M63" i="1"/>
  <c r="N63" i="1" s="1"/>
  <c r="M175" i="1"/>
  <c r="N175" i="1" s="1"/>
  <c r="M35" i="1"/>
  <c r="N35" i="1" s="1"/>
  <c r="M164" i="1"/>
  <c r="N164" i="1" s="1"/>
  <c r="M205" i="1"/>
  <c r="N205" i="1" s="1"/>
  <c r="M15" i="1"/>
  <c r="N15" i="1" s="1"/>
  <c r="M88" i="1"/>
  <c r="N88" i="1" s="1"/>
  <c r="M171" i="1"/>
  <c r="N171" i="1" s="1"/>
  <c r="M258" i="1"/>
  <c r="N258" i="1" s="1"/>
  <c r="M292" i="1"/>
  <c r="N292" i="1" s="1"/>
  <c r="M129" i="1"/>
  <c r="N129" i="1" s="1"/>
  <c r="M267" i="1"/>
  <c r="N267" i="1" s="1"/>
  <c r="M95" i="1"/>
  <c r="N95" i="1" s="1"/>
  <c r="M182" i="1"/>
  <c r="N182" i="1" s="1"/>
  <c r="M347" i="1"/>
  <c r="N347" i="1" s="1"/>
  <c r="M214" i="1"/>
  <c r="N214" i="1" s="1"/>
  <c r="M38" i="1"/>
  <c r="N38" i="1" s="1"/>
  <c r="M309" i="1"/>
  <c r="N309" i="1" s="1"/>
  <c r="M81" i="1"/>
  <c r="N81" i="1" s="1"/>
  <c r="M402" i="1"/>
  <c r="N402" i="1" s="1"/>
  <c r="M210" i="1"/>
  <c r="N210" i="1" s="1"/>
  <c r="M162" i="1"/>
  <c r="N162" i="1" s="1"/>
  <c r="M273" i="1"/>
  <c r="N273" i="1" s="1"/>
  <c r="M222" i="1"/>
  <c r="N222" i="1" s="1"/>
  <c r="M113" i="1"/>
  <c r="N113" i="1" s="1"/>
  <c r="M75" i="1"/>
  <c r="N75" i="1" s="1"/>
  <c r="M62" i="1"/>
  <c r="N62" i="1" s="1"/>
  <c r="M34" i="1"/>
  <c r="N34" i="1" s="1"/>
  <c r="M132" i="1"/>
  <c r="N132" i="1" s="1"/>
  <c r="M133" i="1"/>
  <c r="N133" i="1" s="1"/>
  <c r="M100" i="1"/>
  <c r="N100" i="1" s="1"/>
  <c r="M54" i="1"/>
  <c r="N54" i="1" s="1"/>
  <c r="M332" i="1"/>
  <c r="N332" i="1" s="1"/>
  <c r="M93" i="1"/>
  <c r="N93" i="1" s="1"/>
  <c r="M173" i="1"/>
  <c r="N173" i="1" s="1"/>
  <c r="M418" i="1"/>
  <c r="N418" i="1" s="1"/>
  <c r="M249" i="1"/>
  <c r="N249" i="1" s="1"/>
  <c r="M331" i="1"/>
  <c r="N331" i="1" s="1"/>
  <c r="M141" i="1"/>
  <c r="N141" i="1" s="1"/>
  <c r="M290" i="1"/>
  <c r="N290" i="1" s="1"/>
  <c r="M228" i="1"/>
  <c r="N228" i="1" s="1"/>
  <c r="M289" i="1"/>
  <c r="N289" i="1" s="1"/>
  <c r="M255" i="1"/>
  <c r="N255" i="1" s="1"/>
  <c r="M165" i="1"/>
  <c r="N165" i="1" s="1"/>
  <c r="M216" i="1"/>
  <c r="N216" i="1" s="1"/>
  <c r="M135" i="1"/>
  <c r="N135" i="1" s="1"/>
  <c r="M119" i="1"/>
  <c r="M155" i="1"/>
  <c r="N155" i="1" s="1"/>
  <c r="M416" i="1"/>
  <c r="N416" i="1" s="1"/>
  <c r="M138" i="1"/>
  <c r="N138" i="1" s="1"/>
  <c r="M49" i="1"/>
  <c r="N49" i="1" s="1"/>
  <c r="M170" i="1"/>
  <c r="N170" i="1" s="1"/>
  <c r="M287" i="1"/>
  <c r="N287" i="1" s="1"/>
  <c r="M303" i="1"/>
  <c r="N303" i="1" s="1"/>
  <c r="M283" i="1"/>
  <c r="N283" i="1" s="1"/>
  <c r="M378" i="1"/>
  <c r="N378" i="1" s="1"/>
  <c r="M114" i="1"/>
  <c r="N114" i="1" s="1"/>
  <c r="M298" i="1"/>
  <c r="N298" i="1" s="1"/>
  <c r="M10" i="1"/>
  <c r="N10" i="1" s="1"/>
  <c r="M70" i="1"/>
  <c r="N70" i="1" s="1"/>
  <c r="M172" i="1"/>
  <c r="N172" i="1" s="1"/>
  <c r="M85" i="1"/>
  <c r="N85" i="1" s="1"/>
  <c r="M363" i="1"/>
  <c r="N363" i="1" s="1"/>
  <c r="M27" i="1"/>
  <c r="N27" i="1" s="1"/>
  <c r="M56" i="1"/>
  <c r="N56" i="1" s="1"/>
  <c r="M40" i="1"/>
  <c r="N40" i="1" s="1"/>
  <c r="M6" i="1"/>
  <c r="N6" i="1" s="1"/>
  <c r="M30" i="1"/>
  <c r="N30" i="1" s="1"/>
  <c r="M111" i="1"/>
  <c r="N111" i="1" s="1"/>
  <c r="M103" i="1"/>
  <c r="N103" i="1" s="1"/>
  <c r="M211" i="1"/>
  <c r="N211" i="1" s="1"/>
  <c r="M403" i="1"/>
  <c r="N403" i="1" s="1"/>
  <c r="M145" i="1"/>
  <c r="N145" i="1" s="1"/>
  <c r="M215" i="1"/>
  <c r="N215" i="1" s="1"/>
  <c r="M336" i="1"/>
  <c r="N336" i="1" s="1"/>
  <c r="M379" i="1"/>
  <c r="N379" i="1" s="1"/>
  <c r="M96" i="1"/>
  <c r="N96" i="1" s="1"/>
  <c r="M279" i="1"/>
  <c r="N279" i="1" s="1"/>
  <c r="M302" i="1"/>
  <c r="N302" i="1" s="1"/>
  <c r="M307" i="1"/>
  <c r="N307" i="1" s="1"/>
  <c r="M134" i="1"/>
  <c r="N134" i="1" s="1"/>
  <c r="M233" i="1"/>
  <c r="N233" i="1" s="1"/>
  <c r="M417" i="1"/>
  <c r="N417" i="1" s="1"/>
  <c r="M319" i="1"/>
  <c r="N319" i="1" s="1"/>
  <c r="M76" i="1"/>
  <c r="N76" i="1" s="1"/>
  <c r="M356" i="1"/>
  <c r="N356" i="1" s="1"/>
  <c r="M136" i="1"/>
  <c r="N136" i="1" s="1"/>
  <c r="M268" i="1"/>
  <c r="N268" i="1" s="1"/>
  <c r="M232" i="1"/>
  <c r="N232" i="1" s="1"/>
  <c r="M90" i="1"/>
  <c r="N90" i="1" s="1"/>
  <c r="M142" i="1"/>
  <c r="N142" i="1" s="1"/>
  <c r="M248" i="1"/>
  <c r="N248" i="1" s="1"/>
  <c r="M296" i="1"/>
  <c r="N296" i="1" s="1"/>
  <c r="M277" i="1"/>
  <c r="N277" i="1" s="1"/>
  <c r="M196" i="1"/>
  <c r="N196" i="1" s="1"/>
  <c r="M197" i="1"/>
  <c r="N197" i="1" s="1"/>
  <c r="M367" i="1"/>
  <c r="N367" i="1" s="1"/>
  <c r="M244" i="1"/>
  <c r="N244" i="1" s="1"/>
  <c r="M33" i="1"/>
  <c r="N33" i="1" s="1"/>
  <c r="M314" i="1"/>
  <c r="N314" i="1" s="1"/>
  <c r="M151" i="1"/>
  <c r="N151" i="1" s="1"/>
  <c r="M12" i="1"/>
  <c r="N12" i="1" s="1"/>
  <c r="M240" i="1"/>
  <c r="N240" i="1" s="1"/>
  <c r="M328" i="1"/>
  <c r="N328" i="1" s="1"/>
  <c r="M304" i="1"/>
  <c r="N304" i="1" s="1"/>
  <c r="M235" i="1"/>
  <c r="N235" i="1" s="1"/>
  <c r="M59" i="1"/>
  <c r="N59" i="1" s="1"/>
  <c r="M407" i="1"/>
  <c r="N407" i="1" s="1"/>
  <c r="M86" i="1"/>
  <c r="N86" i="1" s="1"/>
  <c r="M200" i="1"/>
  <c r="N200" i="1" s="1"/>
  <c r="M325" i="1"/>
  <c r="N325" i="1" s="1"/>
  <c r="M321" i="1"/>
  <c r="N321" i="1" s="1"/>
  <c r="M13" i="1"/>
  <c r="N13" i="1" s="1"/>
  <c r="M245" i="1"/>
  <c r="N245" i="1" s="1"/>
  <c r="M148" i="1"/>
  <c r="N148" i="1" s="1"/>
  <c r="M20" i="1"/>
  <c r="N20" i="1" s="1"/>
  <c r="M225" i="1"/>
  <c r="N225" i="1" s="1"/>
  <c r="M159" i="1"/>
  <c r="N159" i="1" s="1"/>
  <c r="M92" i="1"/>
  <c r="N92" i="1" s="1"/>
  <c r="M316" i="1"/>
  <c r="N316" i="1" s="1"/>
  <c r="M369" i="1"/>
  <c r="N369" i="1" s="1"/>
  <c r="M362" i="1"/>
  <c r="N362" i="1" s="1"/>
  <c r="M68" i="1"/>
  <c r="N68" i="1" s="1"/>
  <c r="M207" i="1"/>
  <c r="N207" i="1" s="1"/>
  <c r="M198" i="1"/>
  <c r="N198" i="1" s="1"/>
  <c r="M393" i="1"/>
  <c r="N393" i="1" s="1"/>
  <c r="M106" i="1"/>
  <c r="N106" i="1" s="1"/>
  <c r="M195" i="1"/>
  <c r="N195" i="1" s="1"/>
  <c r="M166" i="1"/>
  <c r="N166" i="1" s="1"/>
  <c r="M405" i="1"/>
  <c r="N405" i="1" s="1"/>
  <c r="M22" i="1"/>
  <c r="N22" i="1" s="1"/>
  <c r="M199" i="1"/>
  <c r="N199" i="1" s="1"/>
  <c r="M201" i="1"/>
  <c r="N201" i="1" s="1"/>
  <c r="M312" i="1"/>
  <c r="N312" i="1" s="1"/>
  <c r="M315" i="1"/>
  <c r="N315" i="1" s="1"/>
  <c r="M118" i="1"/>
  <c r="N118" i="1" s="1"/>
  <c r="M61" i="1"/>
  <c r="N61" i="1" s="1"/>
  <c r="M276" i="1"/>
  <c r="N276" i="1" s="1"/>
  <c r="M404" i="1"/>
  <c r="N404" i="1" s="1"/>
  <c r="M262" i="1"/>
  <c r="N262" i="1" s="1"/>
  <c r="M184" i="1"/>
  <c r="N184" i="1" s="1"/>
  <c r="M285" i="1"/>
  <c r="N285" i="1" s="1"/>
  <c r="M265" i="1"/>
  <c r="N265" i="1" s="1"/>
  <c r="M270" i="1"/>
  <c r="N270" i="1" s="1"/>
  <c r="M252" i="1"/>
  <c r="N252" i="1" s="1"/>
  <c r="M208" i="1"/>
  <c r="N208" i="1" s="1"/>
  <c r="M202" i="1"/>
  <c r="N202" i="1" s="1"/>
  <c r="M251" i="1"/>
  <c r="N251" i="1" s="1"/>
  <c r="M117" i="1"/>
  <c r="N117" i="1" s="1"/>
  <c r="M286" i="1"/>
  <c r="N286" i="1" s="1"/>
  <c r="M414" i="1"/>
  <c r="N414" i="1" s="1"/>
  <c r="M242" i="1"/>
  <c r="N242" i="1" s="1"/>
  <c r="M259" i="1"/>
  <c r="N259" i="1" s="1"/>
  <c r="M310" i="1"/>
  <c r="N310" i="1" s="1"/>
  <c r="M43" i="1"/>
  <c r="N43" i="1" s="1"/>
  <c r="M284" i="1"/>
  <c r="N284" i="1" s="1"/>
  <c r="M39" i="1"/>
  <c r="N39" i="1" s="1"/>
  <c r="M381" i="1"/>
  <c r="N381" i="1" s="1"/>
  <c r="M45" i="1"/>
  <c r="N45" i="1" s="1"/>
  <c r="M174" i="1"/>
  <c r="N174" i="1" s="1"/>
  <c r="M168" i="1"/>
  <c r="N168" i="1" s="1"/>
  <c r="M21" i="1"/>
  <c r="N21" i="1" s="1"/>
  <c r="M139" i="1"/>
  <c r="N139" i="1" s="1"/>
  <c r="M313" i="1"/>
  <c r="N313" i="1" s="1"/>
  <c r="M194" i="1"/>
  <c r="N194" i="1" s="1"/>
  <c r="M294" i="1"/>
  <c r="N294" i="1" s="1"/>
  <c r="M41" i="1"/>
  <c r="N41" i="1" s="1"/>
  <c r="M354" i="1"/>
  <c r="N354" i="1" s="1"/>
  <c r="M226" i="1"/>
  <c r="N226" i="1" s="1"/>
  <c r="M375" i="1"/>
  <c r="N375" i="1" s="1"/>
  <c r="M257" i="1"/>
  <c r="N257" i="1" s="1"/>
  <c r="M192" i="1"/>
  <c r="N192" i="1" s="1"/>
  <c r="M130" i="1"/>
  <c r="N130" i="1" s="1"/>
  <c r="M99" i="1"/>
  <c r="N99" i="1" s="1"/>
  <c r="M281" i="1"/>
  <c r="N281" i="1" s="1"/>
  <c r="M395" i="1"/>
  <c r="N395" i="1" s="1"/>
  <c r="M147" i="1"/>
  <c r="N147" i="1" s="1"/>
  <c r="M5" i="1"/>
  <c r="N5" i="1" s="1"/>
  <c r="M116" i="1"/>
  <c r="N116" i="1" s="1"/>
  <c r="M264" i="1"/>
  <c r="N264" i="1" s="1"/>
  <c r="M415" i="1"/>
  <c r="N415" i="1" s="1"/>
  <c r="M104" i="1"/>
  <c r="N104" i="1" s="1"/>
  <c r="M9" i="1"/>
  <c r="N9" i="1" s="1"/>
  <c r="M128" i="1"/>
  <c r="N128" i="1" s="1"/>
  <c r="M66" i="1"/>
  <c r="N66" i="1" s="1"/>
  <c r="M180" i="1"/>
  <c r="N180" i="1" s="1"/>
  <c r="M256" i="1"/>
  <c r="N256" i="1" s="1"/>
  <c r="M187" i="1"/>
  <c r="N187" i="1" s="1"/>
  <c r="M406" i="1"/>
  <c r="N406" i="1" s="1"/>
  <c r="M110" i="1"/>
  <c r="N110" i="1" s="1"/>
  <c r="M297" i="1"/>
  <c r="N297" i="1" s="1"/>
  <c r="M156" i="1"/>
  <c r="N156" i="1" s="1"/>
  <c r="M231" i="1"/>
  <c r="N231" i="1" s="1"/>
  <c r="M213" i="1"/>
  <c r="N213" i="1" s="1"/>
  <c r="M338" i="1"/>
  <c r="N338" i="1" s="1"/>
  <c r="M25" i="1"/>
  <c r="N25" i="1" s="1"/>
  <c r="L429" i="1"/>
  <c r="M280" i="1"/>
  <c r="N280" i="1" s="1"/>
  <c r="M121" i="1"/>
  <c r="N121" i="1" s="1"/>
  <c r="M269" i="1"/>
  <c r="N269" i="1" s="1"/>
  <c r="M333" i="1"/>
  <c r="N333" i="1" s="1"/>
  <c r="M410" i="1"/>
  <c r="N410" i="1" s="1"/>
  <c r="M388" i="1"/>
  <c r="N388" i="1" s="1"/>
  <c r="M326" i="1"/>
  <c r="N326" i="1" s="1"/>
  <c r="M154" i="1"/>
  <c r="N154" i="1" s="1"/>
  <c r="M31" i="1"/>
  <c r="N31" i="1" s="1"/>
  <c r="M341" i="1"/>
  <c r="N341" i="1" s="1"/>
  <c r="M350" i="1"/>
  <c r="N350" i="1" s="1"/>
  <c r="M372" i="1"/>
  <c r="N372" i="1" s="1"/>
  <c r="M411" i="1"/>
  <c r="N411" i="1" s="1"/>
  <c r="M72" i="1"/>
  <c r="N72" i="1" s="1"/>
  <c r="M219" i="1"/>
  <c r="N219" i="1" s="1"/>
  <c r="M371" i="1"/>
  <c r="N371" i="1" s="1"/>
  <c r="M419" i="1"/>
  <c r="N419" i="1" s="1"/>
  <c r="M398" i="1"/>
  <c r="N398" i="1" s="1"/>
  <c r="M330" i="1"/>
  <c r="N330" i="1" s="1"/>
  <c r="M401" i="1"/>
  <c r="N401" i="1" s="1"/>
  <c r="M37" i="1"/>
  <c r="N37" i="1" s="1"/>
  <c r="M218" i="1"/>
  <c r="N218" i="1" s="1"/>
  <c r="M77" i="1"/>
  <c r="N77" i="1" s="1"/>
  <c r="M408" i="1"/>
  <c r="N408" i="1" s="1"/>
  <c r="M387" i="1"/>
  <c r="N387" i="1" s="1"/>
  <c r="M329" i="1"/>
  <c r="N329" i="1" s="1"/>
  <c r="M348" i="1"/>
  <c r="N348" i="1" s="1"/>
  <c r="M183" i="1"/>
  <c r="N183" i="1" s="1"/>
  <c r="M58" i="1"/>
  <c r="N58" i="1" s="1"/>
  <c r="M353" i="1"/>
  <c r="N353" i="1" s="1"/>
  <c r="M243" i="1"/>
  <c r="N243" i="1" s="1"/>
  <c r="M89" i="1"/>
  <c r="N89" i="1" s="1"/>
  <c r="M357" i="1"/>
  <c r="N357" i="1" s="1"/>
  <c r="M358" i="1"/>
  <c r="N358" i="1" s="1"/>
  <c r="M377" i="1"/>
  <c r="N377" i="1" s="1"/>
  <c r="M206" i="1"/>
  <c r="N206" i="1" s="1"/>
  <c r="M53" i="1"/>
  <c r="N53" i="1" s="1"/>
  <c r="M364" i="1"/>
  <c r="N364" i="1" s="1"/>
  <c r="M137" i="1"/>
  <c r="N137" i="1" s="1"/>
  <c r="M300" i="1"/>
  <c r="N300" i="1" s="1"/>
  <c r="M337" i="1"/>
  <c r="N337" i="1" s="1"/>
  <c r="M374" i="1"/>
  <c r="N374" i="1" s="1"/>
  <c r="M346" i="1"/>
  <c r="N346" i="1" s="1"/>
  <c r="M176" i="1"/>
  <c r="N176" i="1" s="1"/>
  <c r="M399" i="1"/>
  <c r="N399" i="1" s="1"/>
  <c r="M391" i="1"/>
  <c r="N391" i="1" s="1"/>
  <c r="M392" i="1"/>
  <c r="N392" i="1" s="1"/>
  <c r="M178" i="1"/>
  <c r="N178" i="1" s="1"/>
  <c r="M386" i="1"/>
  <c r="N386" i="1" s="1"/>
  <c r="M366" i="1"/>
  <c r="N366" i="1" s="1"/>
  <c r="M384" i="1"/>
  <c r="N384" i="1" s="1"/>
  <c r="M423" i="1"/>
  <c r="N423" i="1" s="1"/>
  <c r="M177" i="1"/>
  <c r="N177" i="1" s="1"/>
  <c r="M373" i="1"/>
  <c r="N373" i="1" s="1"/>
  <c r="M383" i="1"/>
  <c r="N383" i="1" s="1"/>
  <c r="M322" i="1"/>
  <c r="N322" i="1" s="1"/>
  <c r="M224" i="1"/>
  <c r="N224" i="1" s="1"/>
  <c r="M120" i="1"/>
  <c r="N120" i="1" s="1"/>
  <c r="M412" i="1"/>
  <c r="N412" i="1" s="1"/>
  <c r="M143" i="1"/>
  <c r="N143" i="1" s="1"/>
  <c r="M306" i="1"/>
  <c r="N306" i="1" s="1"/>
  <c r="M342" i="1"/>
  <c r="N342" i="1" s="1"/>
  <c r="M420" i="1"/>
  <c r="N420" i="1" s="1"/>
  <c r="M382" i="1"/>
  <c r="N382" i="1" s="1"/>
  <c r="M389" i="1"/>
  <c r="N389" i="1" s="1"/>
  <c r="M400" i="1"/>
  <c r="N400" i="1" s="1"/>
  <c r="M385" i="1"/>
  <c r="N385" i="1" s="1"/>
  <c r="M380" i="1"/>
  <c r="N380" i="1" s="1"/>
  <c r="M131" i="1"/>
  <c r="M26" i="1"/>
  <c r="N26" i="1" s="1"/>
  <c r="M149" i="1"/>
  <c r="N149" i="1" s="1"/>
  <c r="M413" i="1"/>
  <c r="N413" i="1" s="1"/>
  <c r="M352" i="1"/>
  <c r="N352" i="1" s="1"/>
  <c r="M4" i="1"/>
  <c r="N4" i="1" s="1"/>
  <c r="M390" i="1"/>
  <c r="N390" i="1" s="1"/>
  <c r="E7" i="3" l="1"/>
  <c r="F7" i="3" s="1"/>
  <c r="E9" i="3"/>
  <c r="F9" i="3" s="1"/>
  <c r="E19" i="3"/>
  <c r="F19" i="3" s="1"/>
  <c r="E3" i="3"/>
  <c r="E44" i="3"/>
  <c r="F44" i="3" s="1"/>
  <c r="E32" i="3"/>
  <c r="F32" i="3" s="1"/>
  <c r="E48" i="3"/>
  <c r="F48" i="3" s="1"/>
  <c r="E42" i="3"/>
  <c r="F42" i="3" s="1"/>
  <c r="E11" i="3"/>
  <c r="F11" i="3" s="1"/>
  <c r="E10" i="3"/>
  <c r="F10" i="3" s="1"/>
  <c r="E22" i="3"/>
  <c r="F22" i="3" s="1"/>
  <c r="E25" i="3"/>
  <c r="F25" i="3" s="1"/>
  <c r="E38" i="3"/>
  <c r="F38" i="3" s="1"/>
  <c r="E18" i="3"/>
  <c r="F18" i="3" s="1"/>
  <c r="E29" i="3"/>
  <c r="F29" i="3" s="1"/>
  <c r="E49" i="3"/>
  <c r="F49" i="3" s="1"/>
  <c r="E43" i="3"/>
  <c r="F43" i="3" s="1"/>
  <c r="E34" i="3"/>
  <c r="F34" i="3" s="1"/>
  <c r="E52" i="3"/>
  <c r="F52" i="3" s="1"/>
  <c r="E15" i="3"/>
  <c r="F15" i="3" s="1"/>
  <c r="E46" i="3"/>
  <c r="F46" i="3" s="1"/>
  <c r="E41" i="3"/>
  <c r="F41" i="3" s="1"/>
  <c r="E20" i="3"/>
  <c r="F20" i="3" s="1"/>
  <c r="E5" i="3"/>
  <c r="F5" i="3" s="1"/>
  <c r="E33" i="3"/>
  <c r="F33" i="3" s="1"/>
  <c r="E26" i="3"/>
  <c r="F26" i="3" s="1"/>
  <c r="E39" i="3"/>
  <c r="F39" i="3" s="1"/>
  <c r="E51" i="3"/>
  <c r="F51" i="3" s="1"/>
  <c r="E47" i="3"/>
  <c r="F47" i="3" s="1"/>
  <c r="E23" i="3"/>
  <c r="F23" i="3" s="1"/>
  <c r="E28" i="3"/>
  <c r="F28" i="3" s="1"/>
  <c r="E21" i="3"/>
  <c r="F21" i="3" s="1"/>
  <c r="E24" i="3"/>
  <c r="F24" i="3" s="1"/>
  <c r="E12" i="3"/>
  <c r="F12" i="3" s="1"/>
  <c r="E16" i="3"/>
  <c r="F16" i="3" s="1"/>
  <c r="E8" i="3"/>
  <c r="F8" i="3" s="1"/>
  <c r="E37" i="3"/>
  <c r="F37" i="3" s="1"/>
  <c r="E45" i="3"/>
  <c r="F45" i="3" s="1"/>
  <c r="E50" i="3"/>
  <c r="F50" i="3" s="1"/>
  <c r="E30" i="3"/>
  <c r="F30" i="3" s="1"/>
  <c r="E31" i="3"/>
  <c r="F31" i="3" s="1"/>
  <c r="E17" i="3"/>
  <c r="F17" i="3" s="1"/>
  <c r="E6" i="3"/>
  <c r="F6" i="3" s="1"/>
  <c r="E4" i="3"/>
  <c r="F4" i="3" s="1"/>
  <c r="E35" i="3"/>
  <c r="F35" i="3" s="1"/>
  <c r="E13" i="3"/>
  <c r="F13" i="3" s="1"/>
  <c r="E27" i="3"/>
  <c r="F27" i="3" s="1"/>
  <c r="E14" i="3"/>
  <c r="F14" i="3" s="1"/>
  <c r="E40" i="3"/>
  <c r="F40" i="3" s="1"/>
  <c r="E36" i="3"/>
  <c r="F36" i="3" s="1"/>
  <c r="N2" i="1"/>
  <c r="Q234" i="1" s="1"/>
  <c r="R234" i="1" s="1"/>
  <c r="N427" i="1"/>
  <c r="M427" i="1"/>
  <c r="R231" i="1"/>
  <c r="Q369" i="1"/>
  <c r="R369" i="1" s="1"/>
  <c r="Q388" i="1"/>
  <c r="R388" i="1" s="1"/>
  <c r="Q13" i="1"/>
  <c r="R13" i="1" s="1"/>
  <c r="Q87" i="1"/>
  <c r="R87" i="1" s="1"/>
  <c r="Q214" i="1"/>
  <c r="R214" i="1" s="1"/>
  <c r="Q11" i="1"/>
  <c r="R11" i="1" s="1"/>
  <c r="Q168" i="1"/>
  <c r="R168" i="1" s="1"/>
  <c r="Q133" i="1"/>
  <c r="R133" i="1" s="1"/>
  <c r="Q174" i="1"/>
  <c r="R174" i="1" s="1"/>
  <c r="Q272" i="1" l="1"/>
  <c r="R272" i="1" s="1"/>
  <c r="Q195" i="1"/>
  <c r="R195" i="1" s="1"/>
  <c r="Q413" i="1"/>
  <c r="R413" i="1" s="1"/>
  <c r="Q305" i="1"/>
  <c r="R305" i="1" s="1"/>
  <c r="Q384" i="1"/>
  <c r="R384" i="1" s="1"/>
  <c r="Q397" i="1"/>
  <c r="R397" i="1" s="1"/>
  <c r="Q184" i="1"/>
  <c r="R184" i="1" s="1"/>
  <c r="Q292" i="1"/>
  <c r="R292" i="1" s="1"/>
  <c r="Q79" i="1"/>
  <c r="R79" i="1" s="1"/>
  <c r="Q33" i="1"/>
  <c r="R33" i="1" s="1"/>
  <c r="Q421" i="1"/>
  <c r="R421" i="1" s="1"/>
  <c r="Q329" i="1"/>
  <c r="R329" i="1" s="1"/>
  <c r="Q394" i="1"/>
  <c r="R394" i="1" s="1"/>
  <c r="Q330" i="1"/>
  <c r="R330" i="1" s="1"/>
  <c r="Q278" i="1"/>
  <c r="R278" i="1" s="1"/>
  <c r="Q313" i="1"/>
  <c r="R313" i="1" s="1"/>
  <c r="Q204" i="1"/>
  <c r="R204" i="1" s="1"/>
  <c r="Q237" i="1"/>
  <c r="R237" i="1" s="1"/>
  <c r="Q23" i="1"/>
  <c r="R23" i="1" s="1"/>
  <c r="Q58" i="1"/>
  <c r="R58" i="1" s="1"/>
  <c r="Q340" i="1"/>
  <c r="R340" i="1" s="1"/>
  <c r="Q354" i="1"/>
  <c r="R354" i="1" s="1"/>
  <c r="Q17" i="1"/>
  <c r="R17" i="1" s="1"/>
  <c r="Q180" i="1"/>
  <c r="R180" i="1" s="1"/>
  <c r="Q153" i="1"/>
  <c r="R153" i="1" s="1"/>
  <c r="Q120" i="1"/>
  <c r="R120" i="1" s="1"/>
  <c r="Q194" i="1"/>
  <c r="R194" i="1" s="1"/>
  <c r="Q338" i="1"/>
  <c r="R338" i="1" s="1"/>
  <c r="Q356" i="1"/>
  <c r="R356" i="1" s="1"/>
  <c r="Q34" i="1"/>
  <c r="R34" i="1" s="1"/>
  <c r="Q29" i="1"/>
  <c r="R29" i="1" s="1"/>
  <c r="Q182" i="1"/>
  <c r="R182" i="1" s="1"/>
  <c r="Q240" i="1"/>
  <c r="R240" i="1" s="1"/>
  <c r="Q351" i="1"/>
  <c r="R351" i="1" s="1"/>
  <c r="Q47" i="1"/>
  <c r="R47" i="1" s="1"/>
  <c r="Q134" i="1"/>
  <c r="R134" i="1" s="1"/>
  <c r="Q66" i="1"/>
  <c r="R66" i="1" s="1"/>
  <c r="Q367" i="1"/>
  <c r="R367" i="1" s="1"/>
  <c r="Q321" i="1"/>
  <c r="R321" i="1" s="1"/>
  <c r="Q95" i="1"/>
  <c r="R95" i="1" s="1"/>
  <c r="Q398" i="1"/>
  <c r="R398" i="1" s="1"/>
  <c r="Q296" i="1"/>
  <c r="R296" i="1" s="1"/>
  <c r="Q190" i="1"/>
  <c r="R190" i="1" s="1"/>
  <c r="Q105" i="1"/>
  <c r="R105" i="1" s="1"/>
  <c r="Q111" i="1"/>
  <c r="R111" i="1" s="1"/>
  <c r="Q63" i="1"/>
  <c r="R63" i="1" s="1"/>
  <c r="Q30" i="1"/>
  <c r="R30" i="1" s="1"/>
  <c r="Q163" i="1"/>
  <c r="R163" i="1" s="1"/>
  <c r="Q28" i="1"/>
  <c r="R28" i="1" s="1"/>
  <c r="Q60" i="1"/>
  <c r="R60" i="1" s="1"/>
  <c r="Q379" i="1"/>
  <c r="R379" i="1" s="1"/>
  <c r="Q366" i="1"/>
  <c r="R366" i="1" s="1"/>
  <c r="Q317" i="1"/>
  <c r="R317" i="1" s="1"/>
  <c r="Q94" i="1"/>
  <c r="R94" i="1" s="1"/>
  <c r="Q42" i="1"/>
  <c r="R42" i="1" s="1"/>
  <c r="Q403" i="1"/>
  <c r="R403" i="1" s="1"/>
  <c r="Q128" i="1"/>
  <c r="R128" i="1" s="1"/>
  <c r="Q81" i="1"/>
  <c r="R81" i="1" s="1"/>
  <c r="Q208" i="1"/>
  <c r="R208" i="1" s="1"/>
  <c r="Q6" i="1"/>
  <c r="R6" i="1" s="1"/>
  <c r="Q178" i="1"/>
  <c r="R178" i="1" s="1"/>
  <c r="Q185" i="1"/>
  <c r="R185" i="1" s="1"/>
  <c r="Q114" i="1"/>
  <c r="R114" i="1" s="1"/>
  <c r="Q53" i="1"/>
  <c r="R53" i="1" s="1"/>
  <c r="Q422" i="1"/>
  <c r="R422" i="1" s="1"/>
  <c r="Q322" i="1"/>
  <c r="R322" i="1" s="1"/>
  <c r="Q88" i="1"/>
  <c r="R88" i="1" s="1"/>
  <c r="Q251" i="1"/>
  <c r="R251" i="1" s="1"/>
  <c r="Q342" i="1"/>
  <c r="R342" i="1" s="1"/>
  <c r="Q171" i="1"/>
  <c r="R171" i="1" s="1"/>
  <c r="Q4" i="1"/>
  <c r="R4" i="1" s="1"/>
  <c r="Q415" i="1"/>
  <c r="R415" i="1" s="1"/>
  <c r="Q259" i="1"/>
  <c r="R259" i="1" s="1"/>
  <c r="Q221" i="1"/>
  <c r="R221" i="1" s="1"/>
  <c r="Q228" i="1"/>
  <c r="R228" i="1" s="1"/>
  <c r="Q112" i="1"/>
  <c r="R112" i="1" s="1"/>
  <c r="Q32" i="1"/>
  <c r="R32" i="1" s="1"/>
  <c r="Q156" i="1"/>
  <c r="R156" i="1" s="1"/>
  <c r="Q106" i="1"/>
  <c r="R106" i="1" s="1"/>
  <c r="Q100" i="1"/>
  <c r="R100" i="1" s="1"/>
  <c r="Q121" i="1"/>
  <c r="R121" i="1" s="1"/>
  <c r="Q302" i="1"/>
  <c r="R302" i="1" s="1"/>
  <c r="Q51" i="1"/>
  <c r="R51" i="1" s="1"/>
  <c r="Q364" i="1"/>
  <c r="R364" i="1" s="1"/>
  <c r="Q362" i="1"/>
  <c r="R362" i="1" s="1"/>
  <c r="Q218" i="1"/>
  <c r="R218" i="1" s="1"/>
  <c r="Q127" i="1"/>
  <c r="R127" i="1" s="1"/>
  <c r="Q92" i="1"/>
  <c r="R92" i="1" s="1"/>
  <c r="Q115" i="1"/>
  <c r="R115" i="1" s="1"/>
  <c r="Q203" i="1"/>
  <c r="R203" i="1" s="1"/>
  <c r="Q238" i="1"/>
  <c r="R238" i="1" s="1"/>
  <c r="Q212" i="1"/>
  <c r="R212" i="1" s="1"/>
  <c r="Q295" i="1"/>
  <c r="R295" i="1" s="1"/>
  <c r="Q65" i="1"/>
  <c r="R65" i="1" s="1"/>
  <c r="Q347" i="1"/>
  <c r="R347" i="1" s="1"/>
  <c r="Q336" i="1"/>
  <c r="R336" i="1" s="1"/>
  <c r="Q183" i="1"/>
  <c r="R183" i="1" s="1"/>
  <c r="Q411" i="1"/>
  <c r="R411" i="1" s="1"/>
  <c r="Q125" i="1"/>
  <c r="R125" i="1" s="1"/>
  <c r="Q160" i="1"/>
  <c r="R160" i="1" s="1"/>
  <c r="Q216" i="1"/>
  <c r="R216" i="1" s="1"/>
  <c r="Q225" i="1"/>
  <c r="R225" i="1" s="1"/>
  <c r="O2" i="1"/>
  <c r="Q303" i="1"/>
  <c r="R303" i="1" s="1"/>
  <c r="Q314" i="1"/>
  <c r="R314" i="1" s="1"/>
  <c r="Q27" i="1"/>
  <c r="R27" i="1" s="1"/>
  <c r="Q207" i="1"/>
  <c r="R207" i="1" s="1"/>
  <c r="Q102" i="1"/>
  <c r="R102" i="1" s="1"/>
  <c r="Q24" i="1"/>
  <c r="R24" i="1" s="1"/>
  <c r="Q424" i="1"/>
  <c r="R424" i="1" s="1"/>
  <c r="Q423" i="1"/>
  <c r="R423" i="1" s="1"/>
  <c r="Q286" i="1"/>
  <c r="R286" i="1" s="1"/>
  <c r="Q56" i="1"/>
  <c r="R56" i="1" s="1"/>
  <c r="Q416" i="1"/>
  <c r="R416" i="1" s="1"/>
  <c r="Q110" i="1"/>
  <c r="R110" i="1" s="1"/>
  <c r="Q71" i="1"/>
  <c r="R71" i="1" s="1"/>
  <c r="Q46" i="1"/>
  <c r="R46" i="1" s="1"/>
  <c r="Q52" i="1"/>
  <c r="R52" i="1" s="1"/>
  <c r="Q401" i="1"/>
  <c r="R401" i="1" s="1"/>
  <c r="Q399" i="1"/>
  <c r="R399" i="1" s="1"/>
  <c r="Q126" i="1"/>
  <c r="R126" i="1" s="1"/>
  <c r="Q84" i="1"/>
  <c r="R84" i="1" s="1"/>
  <c r="Q138" i="1"/>
  <c r="R138" i="1" s="1"/>
  <c r="Q64" i="1"/>
  <c r="R64" i="1" s="1"/>
  <c r="Q12" i="1"/>
  <c r="R12" i="1" s="1"/>
  <c r="Q365" i="1"/>
  <c r="R365" i="1" s="1"/>
  <c r="Q77" i="1"/>
  <c r="R77" i="1" s="1"/>
  <c r="Q57" i="1"/>
  <c r="R57" i="1" s="1"/>
  <c r="Q392" i="1"/>
  <c r="R392" i="1" s="1"/>
  <c r="Q192" i="1"/>
  <c r="R192" i="1" s="1"/>
  <c r="Q291" i="1"/>
  <c r="R291" i="1" s="1"/>
  <c r="Q378" i="1"/>
  <c r="R378" i="1" s="1"/>
  <c r="Q170" i="1"/>
  <c r="R170" i="1" s="1"/>
  <c r="Q18" i="1"/>
  <c r="R18" i="1" s="1"/>
  <c r="Q22" i="1"/>
  <c r="R22" i="1" s="1"/>
  <c r="Q161" i="1"/>
  <c r="R161" i="1" s="1"/>
  <c r="Q414" i="1"/>
  <c r="R414" i="1" s="1"/>
  <c r="Q36" i="1"/>
  <c r="R36" i="1" s="1"/>
  <c r="Q254" i="1"/>
  <c r="R254" i="1" s="1"/>
  <c r="Q176" i="1"/>
  <c r="R176" i="1" s="1"/>
  <c r="Q250" i="1"/>
  <c r="R250" i="1" s="1"/>
  <c r="Q408" i="1"/>
  <c r="R408" i="1" s="1"/>
  <c r="Q282" i="1"/>
  <c r="R282" i="1" s="1"/>
  <c r="Q267" i="1"/>
  <c r="R267" i="1" s="1"/>
  <c r="Q215" i="1"/>
  <c r="R215" i="1" s="1"/>
  <c r="Q389" i="1"/>
  <c r="R389" i="1" s="1"/>
  <c r="Q85" i="1"/>
  <c r="R85" i="1" s="1"/>
  <c r="Q142" i="1"/>
  <c r="R142" i="1" s="1"/>
  <c r="Q419" i="1"/>
  <c r="R419" i="1" s="1"/>
  <c r="Q363" i="1"/>
  <c r="R363" i="1" s="1"/>
  <c r="Q103" i="1"/>
  <c r="R103" i="1" s="1"/>
  <c r="Q172" i="1"/>
  <c r="R172" i="1" s="1"/>
  <c r="Q68" i="1"/>
  <c r="R68" i="1" s="1"/>
  <c r="Q201" i="1"/>
  <c r="R201" i="1" s="1"/>
  <c r="Q235" i="1"/>
  <c r="R235" i="1" s="1"/>
  <c r="Q320" i="1"/>
  <c r="R320" i="1" s="1"/>
  <c r="Q268" i="1"/>
  <c r="R268" i="1" s="1"/>
  <c r="Q315" i="1"/>
  <c r="R315" i="1" s="1"/>
  <c r="Q258" i="1"/>
  <c r="R258" i="1" s="1"/>
  <c r="Q361" i="1"/>
  <c r="R361" i="1" s="1"/>
  <c r="Q223" i="1"/>
  <c r="R223" i="1" s="1"/>
  <c r="Q39" i="1"/>
  <c r="R39" i="1" s="1"/>
  <c r="Q387" i="1"/>
  <c r="R387" i="1" s="1"/>
  <c r="Q209" i="1"/>
  <c r="R209" i="1" s="1"/>
  <c r="Q257" i="1"/>
  <c r="R257" i="1" s="1"/>
  <c r="Q199" i="1"/>
  <c r="R199" i="1" s="1"/>
  <c r="Q154" i="1"/>
  <c r="R154" i="1" s="1"/>
  <c r="Q166" i="1"/>
  <c r="R166" i="1" s="1"/>
  <c r="Q307" i="1"/>
  <c r="R307" i="1" s="1"/>
  <c r="Q264" i="1"/>
  <c r="R264" i="1" s="1"/>
  <c r="Q131" i="1"/>
  <c r="R131" i="1" s="1"/>
  <c r="Q116" i="1"/>
  <c r="R116" i="1" s="1"/>
  <c r="Q198" i="1"/>
  <c r="R198" i="1" s="1"/>
  <c r="Q157" i="1"/>
  <c r="R157" i="1" s="1"/>
  <c r="Q130" i="1"/>
  <c r="R130" i="1" s="1"/>
  <c r="Q113" i="1"/>
  <c r="R113" i="1" s="1"/>
  <c r="Q335" i="1"/>
  <c r="R335" i="1" s="1"/>
  <c r="Q349" i="1"/>
  <c r="R349" i="1" s="1"/>
  <c r="Q101" i="1"/>
  <c r="R101" i="1" s="1"/>
  <c r="E201" i="3"/>
  <c r="F3" i="3"/>
  <c r="F199" i="3" s="1"/>
  <c r="Q265" i="1"/>
  <c r="R265" i="1" s="1"/>
  <c r="Q395" i="1"/>
  <c r="R395" i="1" s="1"/>
  <c r="Q381" i="1"/>
  <c r="R381" i="1" s="1"/>
  <c r="Q108" i="1"/>
  <c r="R108" i="1" s="1"/>
  <c r="Q219" i="1"/>
  <c r="R219" i="1" s="1"/>
  <c r="Q220" i="1"/>
  <c r="R220" i="1" s="1"/>
  <c r="Q44" i="1"/>
  <c r="R44" i="1" s="1"/>
  <c r="Q226" i="1"/>
  <c r="R226" i="1" s="1"/>
  <c r="Q270" i="1"/>
  <c r="R270" i="1" s="1"/>
  <c r="Q144" i="1"/>
  <c r="R144" i="1" s="1"/>
  <c r="Q50" i="1"/>
  <c r="R50" i="1" s="1"/>
  <c r="Q243" i="1"/>
  <c r="R243" i="1" s="1"/>
  <c r="Q298" i="1"/>
  <c r="R298" i="1" s="1"/>
  <c r="Q149" i="1"/>
  <c r="R149" i="1" s="1"/>
  <c r="Q276" i="1"/>
  <c r="R276" i="1" s="1"/>
  <c r="Q341" i="1"/>
  <c r="R341" i="1" s="1"/>
  <c r="Q344" i="1"/>
  <c r="R344" i="1" s="1"/>
  <c r="Q358" i="1"/>
  <c r="R358" i="1" s="1"/>
  <c r="Q118" i="1"/>
  <c r="R118" i="1" s="1"/>
  <c r="Q316" i="1"/>
  <c r="R316" i="1" s="1"/>
  <c r="Q412" i="1"/>
  <c r="R412" i="1" s="1"/>
  <c r="Q355" i="1"/>
  <c r="R355" i="1" s="1"/>
  <c r="Q140" i="1"/>
  <c r="R140" i="1" s="1"/>
  <c r="Q280" i="1"/>
  <c r="R280" i="1" s="1"/>
  <c r="Q9" i="1"/>
  <c r="R9" i="1" s="1"/>
  <c r="Q332" i="1"/>
  <c r="R332" i="1" s="1"/>
  <c r="Q407" i="1"/>
  <c r="R407" i="1" s="1"/>
  <c r="Q82" i="1"/>
  <c r="R82" i="1" s="1"/>
  <c r="Q202" i="1"/>
  <c r="R202" i="1" s="1"/>
  <c r="Q406" i="1"/>
  <c r="R406" i="1" s="1"/>
  <c r="Q61" i="1"/>
  <c r="R61" i="1" s="1"/>
  <c r="Q269" i="1"/>
  <c r="R269" i="1" s="1"/>
  <c r="Q232" i="1"/>
  <c r="R232" i="1" s="1"/>
  <c r="Q167" i="1"/>
  <c r="R167" i="1" s="1"/>
  <c r="Q74" i="1"/>
  <c r="R74" i="1" s="1"/>
  <c r="Q72" i="1"/>
  <c r="R72" i="1" s="1"/>
  <c r="Q14" i="1"/>
  <c r="R14" i="1" s="1"/>
  <c r="Q5" i="1"/>
  <c r="R5" i="1" s="1"/>
  <c r="Q7" i="1"/>
  <c r="R7" i="1" s="1"/>
  <c r="Q188" i="1"/>
  <c r="R188" i="1" s="1"/>
  <c r="Q123" i="1"/>
  <c r="R123" i="1" s="1"/>
  <c r="Q20" i="1"/>
  <c r="R20" i="1" s="1"/>
  <c r="Q169" i="1"/>
  <c r="R169" i="1" s="1"/>
  <c r="Q145" i="1"/>
  <c r="R145" i="1" s="1"/>
  <c r="Q396" i="1"/>
  <c r="R396" i="1" s="1"/>
  <c r="Q376" i="1"/>
  <c r="R376" i="1" s="1"/>
  <c r="Q193" i="1"/>
  <c r="R193" i="1" s="1"/>
  <c r="Q35" i="1"/>
  <c r="R35" i="1" s="1"/>
  <c r="Q124" i="1"/>
  <c r="R124" i="1" s="1"/>
  <c r="Q386" i="1"/>
  <c r="R386" i="1" s="1"/>
  <c r="Q348" i="1"/>
  <c r="R348" i="1" s="1"/>
  <c r="Q279" i="1"/>
  <c r="R279" i="1" s="1"/>
  <c r="Q10" i="1"/>
  <c r="R10" i="1" s="1"/>
  <c r="Q136" i="1"/>
  <c r="R136" i="1" s="1"/>
  <c r="Q368" i="1"/>
  <c r="R368" i="1" s="1"/>
  <c r="Q211" i="1"/>
  <c r="R211" i="1" s="1"/>
  <c r="Q274" i="1"/>
  <c r="R274" i="1" s="1"/>
  <c r="Q262" i="1"/>
  <c r="R262" i="1" s="1"/>
  <c r="Q139" i="1"/>
  <c r="R139" i="1" s="1"/>
  <c r="Q21" i="1"/>
  <c r="R21" i="1" s="1"/>
  <c r="Q119" i="1"/>
  <c r="R119" i="1" s="1"/>
  <c r="Q248" i="1"/>
  <c r="R248" i="1" s="1"/>
  <c r="Q187" i="1"/>
  <c r="R187" i="1" s="1"/>
  <c r="Q86" i="1"/>
  <c r="R86" i="1" s="1"/>
  <c r="Q402" i="1"/>
  <c r="R402" i="1" s="1"/>
  <c r="Q222" i="1"/>
  <c r="R222" i="1" s="1"/>
  <c r="Q93" i="1"/>
  <c r="R93" i="1" s="1"/>
  <c r="Q311" i="1"/>
  <c r="R311" i="1" s="1"/>
  <c r="Q339" i="1"/>
  <c r="R339" i="1" s="1"/>
  <c r="Q38" i="1"/>
  <c r="R38" i="1" s="1"/>
  <c r="Q224" i="1"/>
  <c r="R224" i="1" s="1"/>
  <c r="Q343" i="1"/>
  <c r="R343" i="1" s="1"/>
  <c r="Q287" i="1"/>
  <c r="R287" i="1" s="1"/>
  <c r="Q241" i="1"/>
  <c r="R241" i="1" s="1"/>
  <c r="Q373" i="1"/>
  <c r="R373" i="1" s="1"/>
  <c r="Q104" i="1"/>
  <c r="R104" i="1" s="1"/>
  <c r="Q137" i="1"/>
  <c r="R137" i="1" s="1"/>
  <c r="Q285" i="1"/>
  <c r="R285" i="1" s="1"/>
  <c r="Q353" i="1"/>
  <c r="R353" i="1" s="1"/>
  <c r="Q370" i="1"/>
  <c r="R370" i="1" s="1"/>
  <c r="Q331" i="1"/>
  <c r="R331" i="1" s="1"/>
  <c r="Q146" i="1"/>
  <c r="R146" i="1" s="1"/>
  <c r="Q318" i="1"/>
  <c r="R318" i="1" s="1"/>
  <c r="Q306" i="1"/>
  <c r="R306" i="1" s="1"/>
  <c r="Q253" i="1"/>
  <c r="R253" i="1" s="1"/>
  <c r="Q152" i="1"/>
  <c r="R152" i="1" s="1"/>
  <c r="Q327" i="1"/>
  <c r="R327" i="1" s="1"/>
  <c r="Q245" i="1"/>
  <c r="R245" i="1" s="1"/>
  <c r="Q31" i="1"/>
  <c r="R31" i="1" s="1"/>
  <c r="Q310" i="1"/>
  <c r="R310" i="1" s="1"/>
  <c r="Q55" i="1"/>
  <c r="R55" i="1" s="1"/>
  <c r="Q43" i="1"/>
  <c r="R43" i="1" s="1"/>
  <c r="Q181" i="1"/>
  <c r="R181" i="1" s="1"/>
  <c r="Q41" i="1"/>
  <c r="R41" i="1" s="1"/>
  <c r="Q59" i="1"/>
  <c r="R59" i="1" s="1"/>
  <c r="Q289" i="1"/>
  <c r="R289" i="1" s="1"/>
  <c r="Q239" i="1"/>
  <c r="R239" i="1" s="1"/>
  <c r="Q319" i="1"/>
  <c r="R319" i="1" s="1"/>
  <c r="Q135" i="1"/>
  <c r="R135" i="1" s="1"/>
  <c r="Q19" i="1"/>
  <c r="R19" i="1" s="1"/>
  <c r="Q244" i="1"/>
  <c r="R244" i="1" s="1"/>
  <c r="Q255" i="1"/>
  <c r="R255" i="1" s="1"/>
  <c r="Q346" i="1"/>
  <c r="R346" i="1" s="1"/>
  <c r="Q301" i="1"/>
  <c r="R301" i="1" s="1"/>
  <c r="Q200" i="1"/>
  <c r="R200" i="1" s="1"/>
  <c r="Q350" i="1"/>
  <c r="R350" i="1" s="1"/>
  <c r="Q206" i="1"/>
  <c r="R206" i="1" s="1"/>
  <c r="Q390" i="1"/>
  <c r="R390" i="1" s="1"/>
  <c r="Q288" i="1"/>
  <c r="R288" i="1" s="1"/>
  <c r="Q173" i="1"/>
  <c r="R173" i="1" s="1"/>
  <c r="Q281" i="1"/>
  <c r="R281" i="1" s="1"/>
  <c r="Q374" i="1"/>
  <c r="R374" i="1" s="1"/>
  <c r="Q210" i="1"/>
  <c r="R210" i="1" s="1"/>
  <c r="Q62" i="1"/>
  <c r="R62" i="1" s="1"/>
  <c r="Q122" i="1"/>
  <c r="R122" i="1" s="1"/>
  <c r="Q197" i="1"/>
  <c r="R197" i="1" s="1"/>
  <c r="Q49" i="1"/>
  <c r="R49" i="1" s="1"/>
  <c r="Q246" i="1"/>
  <c r="R246" i="1" s="1"/>
  <c r="Q96" i="1"/>
  <c r="R96" i="1" s="1"/>
  <c r="Q97" i="1"/>
  <c r="R97" i="1" s="1"/>
  <c r="Q99" i="1"/>
  <c r="R99" i="1" s="1"/>
  <c r="Q404" i="1"/>
  <c r="R404" i="1" s="1"/>
  <c r="Q357" i="1"/>
  <c r="R357" i="1" s="1"/>
  <c r="Q177" i="1"/>
  <c r="R177" i="1" s="1"/>
  <c r="Q229" i="1"/>
  <c r="R229" i="1" s="1"/>
  <c r="Q242" i="1"/>
  <c r="R242" i="1" s="1"/>
  <c r="Q76" i="1"/>
  <c r="R76" i="1" s="1"/>
  <c r="Q217" i="1"/>
  <c r="R217" i="1" s="1"/>
  <c r="Q308" i="1"/>
  <c r="R308" i="1" s="1"/>
  <c r="Q186" i="1"/>
  <c r="R186" i="1" s="1"/>
  <c r="Q385" i="1"/>
  <c r="R385" i="1" s="1"/>
  <c r="Q326" i="1"/>
  <c r="R326" i="1" s="1"/>
  <c r="Q252" i="1"/>
  <c r="R252" i="1" s="1"/>
  <c r="Q328" i="1"/>
  <c r="R328" i="1" s="1"/>
  <c r="Q372" i="1"/>
  <c r="R372" i="1" s="1"/>
  <c r="Q8" i="1"/>
  <c r="R8" i="1" s="1"/>
  <c r="Q54" i="1"/>
  <c r="R54" i="1" s="1"/>
  <c r="Q162" i="1"/>
  <c r="R162" i="1" s="1"/>
  <c r="Q249" i="1"/>
  <c r="R249" i="1" s="1"/>
  <c r="Q147" i="1"/>
  <c r="R147" i="1" s="1"/>
  <c r="Q299" i="1"/>
  <c r="R299" i="1" s="1"/>
  <c r="Q175" i="1"/>
  <c r="R175" i="1" s="1"/>
  <c r="Q293" i="1"/>
  <c r="R293" i="1" s="1"/>
  <c r="Q304" i="1"/>
  <c r="R304" i="1" s="1"/>
  <c r="Q375" i="1"/>
  <c r="R375" i="1" s="1"/>
  <c r="Q45" i="1"/>
  <c r="R45" i="1" s="1"/>
  <c r="Q297" i="1"/>
  <c r="R297" i="1" s="1"/>
  <c r="Q410" i="1"/>
  <c r="R410" i="1" s="1"/>
  <c r="Q283" i="1"/>
  <c r="R283" i="1" s="1"/>
  <c r="Q148" i="1"/>
  <c r="R148" i="1" s="1"/>
  <c r="Q325" i="1"/>
  <c r="R325" i="1" s="1"/>
  <c r="Q324" i="1"/>
  <c r="R324" i="1" s="1"/>
  <c r="Q150" i="1"/>
  <c r="R150" i="1" s="1"/>
  <c r="Q277" i="1"/>
  <c r="R277" i="1" s="1"/>
  <c r="Q78" i="1"/>
  <c r="R78" i="1" s="1"/>
  <c r="Q143" i="1"/>
  <c r="R143" i="1" s="1"/>
  <c r="Q417" i="1"/>
  <c r="R417" i="1" s="1"/>
  <c r="Q275" i="1"/>
  <c r="R275" i="1" s="1"/>
  <c r="Q309" i="1"/>
  <c r="R309" i="1" s="1"/>
  <c r="Q405" i="1"/>
  <c r="R405" i="1" s="1"/>
  <c r="Q371" i="1"/>
  <c r="R371" i="1" s="1"/>
  <c r="Q191" i="1"/>
  <c r="R191" i="1" s="1"/>
  <c r="Q261" i="1"/>
  <c r="R261" i="1" s="1"/>
  <c r="Q391" i="1"/>
  <c r="R391" i="1" s="1"/>
  <c r="Q189" i="1"/>
  <c r="R189" i="1" s="1"/>
  <c r="Q380" i="1"/>
  <c r="R380" i="1" s="1"/>
  <c r="Q37" i="1"/>
  <c r="R37" i="1" s="1"/>
  <c r="Q67" i="1"/>
  <c r="R67" i="1" s="1"/>
  <c r="Q40" i="1"/>
  <c r="R40" i="1" s="1"/>
  <c r="Q132" i="1"/>
  <c r="R132" i="1" s="1"/>
  <c r="Q159" i="1"/>
  <c r="R159" i="1" s="1"/>
  <c r="Q418" i="1"/>
  <c r="R418" i="1" s="1"/>
  <c r="Q290" i="1"/>
  <c r="R290" i="1" s="1"/>
  <c r="Q90" i="1"/>
  <c r="R90" i="1" s="1"/>
  <c r="Q155" i="1"/>
  <c r="R155" i="1" s="1"/>
  <c r="Q236" i="1"/>
  <c r="R236" i="1" s="1"/>
  <c r="Q273" i="1"/>
  <c r="R273" i="1" s="1"/>
  <c r="Q256" i="1"/>
  <c r="R256" i="1" s="1"/>
  <c r="Q400" i="1"/>
  <c r="R400" i="1" s="1"/>
  <c r="Q164" i="1"/>
  <c r="R164" i="1" s="1"/>
  <c r="Q312" i="1"/>
  <c r="R312" i="1" s="1"/>
  <c r="Q360" i="1"/>
  <c r="R360" i="1" s="1"/>
  <c r="Q83" i="1"/>
  <c r="R83" i="1" s="1"/>
  <c r="Q70" i="1"/>
  <c r="R70" i="1" s="1"/>
  <c r="Q382" i="1"/>
  <c r="R382" i="1" s="1"/>
  <c r="Q393" i="1"/>
  <c r="R393" i="1" s="1"/>
  <c r="Q158" i="1"/>
  <c r="R158" i="1" s="1"/>
  <c r="Q359" i="1"/>
  <c r="R359" i="1" s="1"/>
  <c r="Q266" i="1"/>
  <c r="R266" i="1" s="1"/>
  <c r="Q260" i="1"/>
  <c r="R260" i="1" s="1"/>
  <c r="Q300" i="1"/>
  <c r="R300" i="1" s="1"/>
  <c r="Q117" i="1"/>
  <c r="R117" i="1" s="1"/>
  <c r="Q284" i="1"/>
  <c r="R284" i="1" s="1"/>
  <c r="Q233" i="1"/>
  <c r="R233" i="1" s="1"/>
  <c r="Q25" i="1"/>
  <c r="R25" i="1" s="1"/>
  <c r="Q377" i="1"/>
  <c r="R377" i="1" s="1"/>
  <c r="Q333" i="1"/>
  <c r="R333" i="1" s="1"/>
  <c r="Q80" i="1"/>
  <c r="R80" i="1" s="1"/>
  <c r="Q352" i="1"/>
  <c r="R352" i="1" s="1"/>
  <c r="Q109" i="1"/>
  <c r="R109" i="1" s="1"/>
  <c r="Q91" i="1"/>
  <c r="R91" i="1" s="1"/>
  <c r="Q271" i="1"/>
  <c r="R271" i="1" s="1"/>
  <c r="Q16" i="1"/>
  <c r="R16" i="1" s="1"/>
  <c r="Q334" i="1"/>
  <c r="R334" i="1" s="1"/>
  <c r="Q48" i="1"/>
  <c r="R48" i="1" s="1"/>
  <c r="Q141" i="1"/>
  <c r="R141" i="1" s="1"/>
  <c r="Q129" i="1"/>
  <c r="R129" i="1" s="1"/>
  <c r="Q213" i="1"/>
  <c r="R213" i="1" s="1"/>
  <c r="Q323" i="1"/>
  <c r="R323" i="1" s="1"/>
  <c r="Q165" i="1"/>
  <c r="R165" i="1" s="1"/>
  <c r="Q151" i="1"/>
  <c r="R151" i="1" s="1"/>
  <c r="Q420" i="1"/>
  <c r="R420" i="1" s="1"/>
  <c r="Q107" i="1"/>
  <c r="R107" i="1" s="1"/>
  <c r="Q15" i="1"/>
  <c r="R15" i="1" s="1"/>
  <c r="Q247" i="1"/>
  <c r="R247" i="1" s="1"/>
  <c r="Q263" i="1"/>
  <c r="R263" i="1" s="1"/>
  <c r="Q345" i="1"/>
  <c r="R345" i="1" s="1"/>
  <c r="Q230" i="1"/>
  <c r="R230" i="1" s="1"/>
  <c r="Q409" i="1"/>
  <c r="R409" i="1" s="1"/>
  <c r="Q205" i="1"/>
  <c r="R205" i="1" s="1"/>
  <c r="Q98" i="1"/>
  <c r="R98" i="1" s="1"/>
  <c r="Q196" i="1"/>
  <c r="R196" i="1" s="1"/>
  <c r="Q294" i="1"/>
  <c r="R294" i="1" s="1"/>
  <c r="Q383" i="1"/>
  <c r="R383" i="1" s="1"/>
  <c r="Q69" i="1"/>
  <c r="R69" i="1" s="1"/>
  <c r="Q337" i="1"/>
  <c r="R337" i="1" s="1"/>
  <c r="Q73" i="1"/>
  <c r="R73" i="1" s="1"/>
  <c r="Q179" i="1"/>
  <c r="R179" i="1" s="1"/>
  <c r="Q227" i="1"/>
  <c r="R227" i="1" s="1"/>
  <c r="Q75" i="1"/>
  <c r="R75" i="1" s="1"/>
  <c r="Q26" i="1"/>
  <c r="R26" i="1" s="1"/>
  <c r="Q89" i="1"/>
  <c r="R89" i="1" s="1"/>
  <c r="O21" i="1" l="1"/>
  <c r="P21" i="1" s="1"/>
  <c r="O305" i="1"/>
  <c r="P305" i="1" s="1"/>
  <c r="O61" i="1"/>
  <c r="P61" i="1" s="1"/>
  <c r="O28" i="1"/>
  <c r="P28" i="1" s="1"/>
  <c r="O278" i="1"/>
  <c r="P278" i="1" s="1"/>
  <c r="O409" i="1"/>
  <c r="P409" i="1" s="1"/>
  <c r="O106" i="1"/>
  <c r="P106" i="1" s="1"/>
  <c r="O370" i="1"/>
  <c r="P370" i="1" s="1"/>
  <c r="O321" i="1"/>
  <c r="P321" i="1" s="1"/>
  <c r="O108" i="1"/>
  <c r="P108" i="1" s="1"/>
  <c r="O356" i="1"/>
  <c r="P356" i="1" s="1"/>
  <c r="O376" i="1"/>
  <c r="P376" i="1" s="1"/>
  <c r="O316" i="1"/>
  <c r="P316" i="1" s="1"/>
  <c r="O151" i="1"/>
  <c r="P151" i="1" s="1"/>
  <c r="O87" i="1"/>
  <c r="P87" i="1" s="1"/>
  <c r="O262" i="1"/>
  <c r="P262" i="1" s="1"/>
  <c r="O164" i="1"/>
  <c r="P164" i="1" s="1"/>
  <c r="O123" i="1"/>
  <c r="P123" i="1" s="1"/>
  <c r="O22" i="1"/>
  <c r="P22" i="1" s="1"/>
  <c r="O275" i="1"/>
  <c r="P275" i="1" s="1"/>
  <c r="O233" i="1"/>
  <c r="P233" i="1" s="1"/>
  <c r="O368" i="1"/>
  <c r="P368" i="1" s="1"/>
  <c r="O304" i="1"/>
  <c r="P304" i="1" s="1"/>
  <c r="O124" i="1"/>
  <c r="P124" i="1" s="1"/>
  <c r="O360" i="1"/>
  <c r="P360" i="1" s="1"/>
  <c r="O349" i="1"/>
  <c r="P349" i="1" s="1"/>
  <c r="O196" i="1"/>
  <c r="P196" i="1" s="1"/>
  <c r="O293" i="1"/>
  <c r="P293" i="1" s="1"/>
  <c r="O307" i="1"/>
  <c r="P307" i="1" s="1"/>
  <c r="O99" i="1"/>
  <c r="P99" i="1" s="1"/>
  <c r="O279" i="1"/>
  <c r="P279" i="1" s="1"/>
  <c r="O78" i="1"/>
  <c r="P78" i="1" s="1"/>
  <c r="O403" i="1"/>
  <c r="P403" i="1" s="1"/>
  <c r="O76" i="1"/>
  <c r="P76" i="1" s="1"/>
  <c r="O217" i="1"/>
  <c r="P217" i="1" s="1"/>
  <c r="O20" i="1"/>
  <c r="P20" i="1" s="1"/>
  <c r="O397" i="1"/>
  <c r="P397" i="1" s="1"/>
  <c r="O52" i="1"/>
  <c r="P52" i="1" s="1"/>
  <c r="O68" i="1"/>
  <c r="P68" i="1" s="1"/>
  <c r="O221" i="1"/>
  <c r="P221" i="1" s="1"/>
  <c r="O114" i="1"/>
  <c r="P114" i="1" s="1"/>
  <c r="O317" i="1"/>
  <c r="P317" i="1" s="1"/>
  <c r="O215" i="1"/>
  <c r="P215" i="1" s="1"/>
  <c r="O366" i="1"/>
  <c r="P366" i="1" s="1"/>
  <c r="O363" i="1"/>
  <c r="P363" i="1" s="1"/>
  <c r="O345" i="1"/>
  <c r="P345" i="1" s="1"/>
  <c r="O54" i="1"/>
  <c r="P54" i="1" s="1"/>
  <c r="O162" i="1"/>
  <c r="P162" i="1" s="1"/>
  <c r="O47" i="1"/>
  <c r="P47" i="1" s="1"/>
  <c r="O111" i="1"/>
  <c r="P111" i="1" s="1"/>
  <c r="O180" i="1"/>
  <c r="P180" i="1" s="1"/>
  <c r="O208" i="1"/>
  <c r="P208" i="1" s="1"/>
  <c r="O75" i="1"/>
  <c r="P75" i="1" s="1"/>
  <c r="O16" i="1"/>
  <c r="P16" i="1" s="1"/>
  <c r="O56" i="1"/>
  <c r="P56" i="1" s="1"/>
  <c r="O241" i="1"/>
  <c r="P241" i="1" s="1"/>
  <c r="O375" i="1"/>
  <c r="P375" i="1" s="1"/>
  <c r="O394" i="1"/>
  <c r="P394" i="1" s="1"/>
  <c r="O136" i="1"/>
  <c r="P136" i="1" s="1"/>
  <c r="O161" i="1"/>
  <c r="P161" i="1" s="1"/>
  <c r="O378" i="1"/>
  <c r="P378" i="1" s="1"/>
  <c r="O381" i="1"/>
  <c r="P381" i="1" s="1"/>
  <c r="O133" i="1"/>
  <c r="P133" i="1" s="1"/>
  <c r="O204" i="1"/>
  <c r="P204" i="1" s="1"/>
  <c r="O155" i="1"/>
  <c r="P155" i="1" s="1"/>
  <c r="O96" i="1"/>
  <c r="P96" i="1" s="1"/>
  <c r="O334" i="1"/>
  <c r="P334" i="1" s="1"/>
  <c r="O407" i="1"/>
  <c r="P407" i="1" s="1"/>
  <c r="O421" i="1"/>
  <c r="P421" i="1" s="1"/>
  <c r="O260" i="1"/>
  <c r="P260" i="1" s="1"/>
  <c r="O148" i="1"/>
  <c r="P148" i="1" s="1"/>
  <c r="O189" i="1"/>
  <c r="P189" i="1" s="1"/>
  <c r="O286" i="1"/>
  <c r="P286" i="1" s="1"/>
  <c r="O222" i="1"/>
  <c r="P222" i="1" s="1"/>
  <c r="O319" i="1"/>
  <c r="P319" i="1" s="1"/>
  <c r="O142" i="1"/>
  <c r="P142" i="1" s="1"/>
  <c r="O94" i="1"/>
  <c r="P94" i="1" s="1"/>
  <c r="O365" i="1"/>
  <c r="P365" i="1" s="1"/>
  <c r="O247" i="1"/>
  <c r="P247" i="1" s="1"/>
  <c r="O416" i="1"/>
  <c r="P416" i="1" s="1"/>
  <c r="O424" i="1"/>
  <c r="P424" i="1" s="1"/>
  <c r="O242" i="1"/>
  <c r="P242" i="1" s="1"/>
  <c r="O9" i="1"/>
  <c r="P9" i="1" s="1"/>
  <c r="O141" i="1"/>
  <c r="P141" i="1" s="1"/>
  <c r="O160" i="1"/>
  <c r="P160" i="1" s="1"/>
  <c r="O171" i="1"/>
  <c r="P171" i="1" s="1"/>
  <c r="O285" i="1"/>
  <c r="P285" i="1" s="1"/>
  <c r="O42" i="1"/>
  <c r="P42" i="1" s="1"/>
  <c r="O127" i="1"/>
  <c r="P127" i="1" s="1"/>
  <c r="O115" i="1"/>
  <c r="P115" i="1" s="1"/>
  <c r="O132" i="1"/>
  <c r="P132" i="1" s="1"/>
  <c r="O383" i="1"/>
  <c r="P383" i="1" s="1"/>
  <c r="O379" i="1"/>
  <c r="P379" i="1" s="1"/>
  <c r="O185" i="1"/>
  <c r="P185" i="1" s="1"/>
  <c r="O257" i="1"/>
  <c r="P257" i="1" s="1"/>
  <c r="O10" i="1"/>
  <c r="P10" i="1" s="1"/>
  <c r="O8" i="1"/>
  <c r="O351" i="1"/>
  <c r="P351" i="1" s="1"/>
  <c r="O228" i="1"/>
  <c r="P228" i="1" s="1"/>
  <c r="O261" i="1"/>
  <c r="P261" i="1" s="1"/>
  <c r="O328" i="1"/>
  <c r="P328" i="1" s="1"/>
  <c r="O281" i="1"/>
  <c r="P281" i="1" s="1"/>
  <c r="O347" i="1"/>
  <c r="P347" i="1" s="1"/>
  <c r="O362" i="1"/>
  <c r="P362" i="1" s="1"/>
  <c r="O299" i="1"/>
  <c r="P299" i="1" s="1"/>
  <c r="O393" i="1"/>
  <c r="P393" i="1" s="1"/>
  <c r="O250" i="1"/>
  <c r="P250" i="1" s="1"/>
  <c r="O18" i="1"/>
  <c r="P18" i="1" s="1"/>
  <c r="O130" i="1"/>
  <c r="P130" i="1" s="1"/>
  <c r="O95" i="1"/>
  <c r="P95" i="1" s="1"/>
  <c r="O187" i="1"/>
  <c r="P187" i="1" s="1"/>
  <c r="O30" i="1"/>
  <c r="P30" i="1" s="1"/>
  <c r="O181" i="1"/>
  <c r="P181" i="1" s="1"/>
  <c r="O43" i="1"/>
  <c r="P43" i="1" s="1"/>
  <c r="O129" i="1"/>
  <c r="P129" i="1" s="1"/>
  <c r="O230" i="1"/>
  <c r="P230" i="1" s="1"/>
  <c r="O147" i="1"/>
  <c r="P147" i="1" s="1"/>
  <c r="O38" i="1"/>
  <c r="P38" i="1" s="1"/>
  <c r="O71" i="1"/>
  <c r="P71" i="1" s="1"/>
  <c r="O27" i="1"/>
  <c r="P27" i="1" s="1"/>
  <c r="O41" i="1"/>
  <c r="P41" i="1" s="1"/>
  <c r="O320" i="1"/>
  <c r="P320" i="1" s="1"/>
  <c r="O128" i="1"/>
  <c r="P128" i="1" s="1"/>
  <c r="O83" i="1"/>
  <c r="P83" i="1" s="1"/>
  <c r="O159" i="1"/>
  <c r="P159" i="1" s="1"/>
  <c r="O396" i="1"/>
  <c r="P396" i="1" s="1"/>
  <c r="O276" i="1"/>
  <c r="P276" i="1" s="1"/>
  <c r="O117" i="1"/>
  <c r="P117" i="1" s="1"/>
  <c r="O101" i="1"/>
  <c r="P101" i="1" s="1"/>
  <c r="O192" i="1"/>
  <c r="P192" i="1" s="1"/>
  <c r="O418" i="1"/>
  <c r="P418" i="1" s="1"/>
  <c r="O339" i="1"/>
  <c r="P339" i="1" s="1"/>
  <c r="O202" i="1"/>
  <c r="P202" i="1" s="1"/>
  <c r="O74" i="1"/>
  <c r="P74" i="1" s="1"/>
  <c r="O55" i="1"/>
  <c r="P55" i="1" s="1"/>
  <c r="O259" i="1"/>
  <c r="P259" i="1" s="1"/>
  <c r="O46" i="1"/>
  <c r="P46" i="1" s="1"/>
  <c r="O327" i="1"/>
  <c r="P327" i="1" s="1"/>
  <c r="O214" i="1"/>
  <c r="P214" i="1" s="1"/>
  <c r="O45" i="1"/>
  <c r="P45" i="1" s="1"/>
  <c r="O65" i="1"/>
  <c r="P65" i="1" s="1"/>
  <c r="O174" i="1"/>
  <c r="P174" i="1" s="1"/>
  <c r="O32" i="1"/>
  <c r="P32" i="1" s="1"/>
  <c r="O200" i="1"/>
  <c r="P200" i="1" s="1"/>
  <c r="O73" i="1"/>
  <c r="P73" i="1" s="1"/>
  <c r="O156" i="1"/>
  <c r="P156" i="1" s="1"/>
  <c r="O198" i="1"/>
  <c r="P198" i="1" s="1"/>
  <c r="O344" i="1"/>
  <c r="P344" i="1" s="1"/>
  <c r="O284" i="1"/>
  <c r="P284" i="1" s="1"/>
  <c r="O402" i="1"/>
  <c r="P402" i="1" s="1"/>
  <c r="O422" i="1"/>
  <c r="P422" i="1" s="1"/>
  <c r="O404" i="1"/>
  <c r="P404" i="1" s="1"/>
  <c r="O153" i="1"/>
  <c r="P153" i="1" s="1"/>
  <c r="R427" i="1"/>
  <c r="Q427" i="1"/>
  <c r="O427" i="1" l="1"/>
  <c r="P8" i="1"/>
  <c r="T47" i="1"/>
  <c r="T222" i="1"/>
  <c r="T115" i="1"/>
  <c r="T9" i="1"/>
  <c r="T10" i="1" s="1"/>
  <c r="T422" i="1"/>
  <c r="U95" i="1"/>
  <c r="U96" i="1" s="1"/>
  <c r="U99" i="1" s="1"/>
  <c r="U101" i="1" s="1"/>
  <c r="U106" i="1" s="1"/>
  <c r="U108" i="1" s="1"/>
  <c r="U349" i="1"/>
  <c r="U356" i="1"/>
  <c r="U360" i="1" s="1"/>
  <c r="U362" i="1" s="1"/>
  <c r="U363" i="1" s="1"/>
  <c r="U114" i="1"/>
  <c r="U115" i="1" s="1"/>
  <c r="U117" i="1" s="1"/>
  <c r="U286" i="1"/>
  <c r="U293" i="1"/>
  <c r="U299" i="1" s="1"/>
  <c r="U304" i="1" s="1"/>
  <c r="U305" i="1" s="1"/>
  <c r="U307" i="1" s="1"/>
  <c r="U316" i="1" s="1"/>
  <c r="U317" i="1" s="1"/>
  <c r="U319" i="1" s="1"/>
  <c r="U320" i="1" s="1"/>
  <c r="U321" i="1" s="1"/>
  <c r="U327" i="1" s="1"/>
  <c r="U328" i="1" s="1"/>
  <c r="U334" i="1" s="1"/>
  <c r="U339" i="1" s="1"/>
  <c r="U344" i="1" s="1"/>
  <c r="U345" i="1" s="1"/>
  <c r="U71" i="1"/>
  <c r="U73" i="1" s="1"/>
  <c r="U74" i="1" s="1"/>
  <c r="U75" i="1" s="1"/>
  <c r="U8" i="1"/>
  <c r="U9" i="1" s="1"/>
  <c r="U10" i="1" s="1"/>
  <c r="U16" i="1" s="1"/>
  <c r="U18" i="1" s="1"/>
  <c r="U20" i="1" s="1"/>
  <c r="U21" i="1" s="1"/>
  <c r="U22" i="1" s="1"/>
  <c r="U27" i="1" s="1"/>
  <c r="U28" i="1" s="1"/>
  <c r="U30" i="1" s="1"/>
  <c r="U32" i="1" s="1"/>
  <c r="U38" i="1" s="1"/>
  <c r="U41" i="1" s="1"/>
  <c r="U42" i="1" s="1"/>
  <c r="U43" i="1" s="1"/>
  <c r="U45" i="1" s="1"/>
  <c r="U46" i="1" s="1"/>
  <c r="U47" i="1" s="1"/>
  <c r="U52" i="1" s="1"/>
  <c r="U54" i="1" s="1"/>
  <c r="U55" i="1" s="1"/>
  <c r="U56" i="1" s="1"/>
  <c r="U61" i="1" s="1"/>
  <c r="U65" i="1" s="1"/>
  <c r="U78" i="1"/>
  <c r="U83" i="1" s="1"/>
  <c r="U87" i="1" s="1"/>
  <c r="U396" i="1"/>
  <c r="U397" i="1" s="1"/>
  <c r="U402" i="1" s="1"/>
  <c r="U403" i="1" s="1"/>
  <c r="U404" i="1" s="1"/>
  <c r="U407" i="1" s="1"/>
  <c r="U409" i="1" s="1"/>
  <c r="U416" i="1" s="1"/>
  <c r="U418" i="1" s="1"/>
  <c r="U421" i="1" s="1"/>
  <c r="U422" i="1" s="1"/>
  <c r="U424" i="1" s="1"/>
  <c r="U124" i="1"/>
  <c r="U127" i="1" s="1"/>
  <c r="U128" i="1" s="1"/>
  <c r="U129" i="1" s="1"/>
  <c r="U130" i="1" s="1"/>
  <c r="U132" i="1" s="1"/>
  <c r="U133" i="1" s="1"/>
  <c r="U136" i="1" s="1"/>
  <c r="U141" i="1" s="1"/>
  <c r="U142" i="1" s="1"/>
  <c r="U147" i="1" s="1"/>
  <c r="U148" i="1" s="1"/>
  <c r="U151" i="1" s="1"/>
  <c r="U153" i="1" s="1"/>
  <c r="U155" i="1" s="1"/>
  <c r="U156" i="1" s="1"/>
  <c r="U159" i="1" s="1"/>
  <c r="U160" i="1" s="1"/>
  <c r="U161" i="1" s="1"/>
  <c r="U162" i="1" s="1"/>
  <c r="U164" i="1" s="1"/>
  <c r="U171" i="1" l="1"/>
  <c r="U174" i="1" s="1"/>
  <c r="U180" i="1" s="1"/>
  <c r="U181" i="1" s="1"/>
  <c r="U185" i="1" s="1"/>
  <c r="U187" i="1" s="1"/>
  <c r="U189" i="1" s="1"/>
  <c r="U192" i="1" s="1"/>
  <c r="U196" i="1" s="1"/>
  <c r="U198" i="1" s="1"/>
  <c r="U200" i="1" s="1"/>
  <c r="U202" i="1" s="1"/>
  <c r="U204" i="1" s="1"/>
  <c r="U208" i="1" s="1"/>
  <c r="U214" i="1" s="1"/>
  <c r="U215" i="1" s="1"/>
  <c r="U217" i="1" s="1"/>
  <c r="U365" i="1"/>
  <c r="U366" i="1" s="1"/>
  <c r="U368" i="1" s="1"/>
  <c r="U370" i="1" s="1"/>
  <c r="U375" i="1" s="1"/>
  <c r="U376" i="1" s="1"/>
  <c r="U378" i="1" s="1"/>
  <c r="U379" i="1" s="1"/>
  <c r="U381" i="1" s="1"/>
  <c r="U383" i="1" s="1"/>
  <c r="U393" i="1" s="1"/>
  <c r="U221" i="1" l="1"/>
  <c r="U222" i="1" s="1"/>
  <c r="U228" i="1" s="1"/>
  <c r="U230" i="1" s="1"/>
  <c r="U233" i="1" s="1"/>
  <c r="U241" i="1" s="1"/>
  <c r="U242" i="1" s="1"/>
  <c r="U247" i="1" s="1"/>
  <c r="U250" i="1" s="1"/>
  <c r="U257" i="1" s="1"/>
  <c r="U259" i="1" s="1"/>
  <c r="U260" i="1" s="1"/>
  <c r="U261" i="1" s="1"/>
  <c r="U262" i="1" s="1"/>
  <c r="U275" i="1" s="1"/>
  <c r="U276" i="1" s="1"/>
  <c r="U278" i="1" s="1"/>
  <c r="U279" i="1" s="1"/>
  <c r="U281" i="1" s="1"/>
  <c r="U284" i="1" s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2" i="1"/>
  <c r="T103" i="1"/>
  <c r="T104" i="1"/>
  <c r="T105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396" i="1"/>
  <c r="T397" i="1"/>
  <c r="T398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99" i="1"/>
  <c r="T400" i="1"/>
  <c r="T401" i="1"/>
  <c r="T402" i="1"/>
  <c r="T403" i="1"/>
  <c r="T404" i="1"/>
  <c r="T405" i="1"/>
  <c r="T406" i="1"/>
  <c r="T407" i="1"/>
  <c r="T408" i="1"/>
  <c r="T344" i="1"/>
  <c r="T345" i="1"/>
  <c r="T346" i="1"/>
  <c r="T347" i="1"/>
  <c r="T348" i="1"/>
  <c r="T349" i="1"/>
  <c r="T350" i="1"/>
  <c r="T352" i="1"/>
  <c r="T353" i="1"/>
  <c r="T354" i="1"/>
  <c r="T355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356" i="1"/>
  <c r="T357" i="1"/>
  <c r="T358" i="1"/>
  <c r="T359" i="1"/>
  <c r="T360" i="1"/>
  <c r="T361" i="1"/>
  <c r="T218" i="1"/>
  <c r="T219" i="1"/>
  <c r="T220" i="1"/>
  <c r="T11" i="1"/>
  <c r="T12" i="1"/>
  <c r="T13" i="1"/>
  <c r="T14" i="1"/>
  <c r="T15" i="1"/>
  <c r="T16" i="1"/>
  <c r="T17" i="1"/>
  <c r="T18" i="1"/>
  <c r="T19" i="1"/>
  <c r="T106" i="1"/>
  <c r="T107" i="1"/>
  <c r="T409" i="1"/>
  <c r="T410" i="1"/>
  <c r="T411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" i="1"/>
  <c r="T5" i="1"/>
  <c r="T6" i="1"/>
  <c r="T7" i="1"/>
  <c r="T423" i="1"/>
  <c r="T424" i="1"/>
  <c r="T412" i="1"/>
  <c r="T413" i="1"/>
  <c r="T362" i="1"/>
  <c r="T363" i="1"/>
  <c r="T364" i="1"/>
  <c r="T365" i="1"/>
  <c r="T366" i="1"/>
  <c r="T367" i="1"/>
  <c r="T108" i="1"/>
  <c r="T109" i="1"/>
  <c r="T110" i="1"/>
  <c r="T111" i="1"/>
  <c r="T112" i="1"/>
  <c r="T113" i="1"/>
  <c r="T414" i="1"/>
  <c r="T415" i="1"/>
  <c r="T416" i="1"/>
  <c r="T417" i="1"/>
  <c r="T418" i="1"/>
  <c r="T419" i="1"/>
  <c r="T420" i="1"/>
</calcChain>
</file>

<file path=xl/sharedStrings.xml><?xml version="1.0" encoding="utf-8"?>
<sst xmlns="http://schemas.openxmlformats.org/spreadsheetml/2006/main" count="2537" uniqueCount="733">
  <si>
    <t>DISTRICT_NMBR</t>
  </si>
  <si>
    <t>DISTRICT_NAME</t>
  </si>
  <si>
    <t>MEMBERSHIP</t>
  </si>
  <si>
    <t>A10E256000000</t>
  </si>
  <si>
    <t>A10R00000248</t>
  </si>
  <si>
    <t>A10R00000249</t>
  </si>
  <si>
    <t>A10R00000348</t>
  </si>
  <si>
    <t>A10R00000448</t>
  </si>
  <si>
    <t>A10R000000538</t>
  </si>
  <si>
    <t>A10R000000548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</si>
  <si>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</si>
  <si>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</si>
  <si>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</si>
  <si>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</si>
  <si>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</si>
  <si>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</si>
  <si>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</si>
  <si>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</si>
  <si>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</si>
  <si>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</si>
  <si>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</si>
  <si>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</si>
  <si>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</si>
  <si>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</si>
  <si>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</si>
  <si>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</si>
  <si>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</si>
  <si>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</si>
  <si>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</si>
  <si>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</si>
  <si>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</si>
  <si>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</si>
  <si>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</si>
  <si>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</si>
  <si>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</si>
  <si>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</si>
  <si>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</si>
  <si>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</si>
  <si>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</si>
  <si>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</si>
  <si>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</si>
  <si>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</si>
  <si>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</si>
  <si>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</si>
  <si>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</si>
  <si>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</si>
  <si>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</si>
  <si>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</si>
  <si>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</si>
  <si>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</si>
  <si>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</si>
  <si>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</si>
  <si>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</si>
  <si>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</si>
  <si>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</si>
  <si>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</si>
  <si>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</si>
  <si>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</si>
  <si>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</si>
  <si>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</si>
  <si>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</si>
  <si>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</si>
  <si>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</si>
  <si>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</si>
  <si>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</si>
  <si>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</si>
  <si>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</si>
  <si>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</si>
  <si>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</si>
  <si>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</si>
  <si>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</si>
  <si>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</si>
  <si>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</si>
  <si>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</si>
  <si>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</si>
  <si>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</si>
  <si>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</si>
  <si>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</si>
  <si>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</si>
  <si>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</si>
  <si>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</si>
  <si>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</si>
  <si>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</si>
  <si>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</si>
  <si>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</si>
  <si>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</si>
  <si>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</si>
  <si>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</si>
  <si>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</si>
  <si>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</si>
  <si>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</si>
  <si>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</si>
  <si>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 Soto Area</t>
  </si>
  <si>
    <t>Deerfield Community</t>
  </si>
  <si>
    <t>Deforest Area</t>
  </si>
  <si>
    <t>Delavan-Darien</t>
  </si>
  <si>
    <t>Denmark</t>
  </si>
  <si>
    <t>Dodgeland</t>
  </si>
  <si>
    <t>Dodgeville</t>
  </si>
  <si>
    <t>Dover #1</t>
  </si>
  <si>
    <t>Drummond</t>
  </si>
  <si>
    <t>Durand-Arkansaw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</si>
  <si>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</si>
  <si>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</si>
  <si>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</si>
  <si>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</si>
  <si>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</si>
  <si>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</si>
  <si>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</si>
  <si>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</si>
  <si>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</si>
  <si>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</si>
  <si>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</si>
  <si>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</si>
  <si>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</si>
  <si>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</si>
  <si>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</si>
  <si>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</si>
  <si>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</si>
  <si>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</si>
  <si>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</si>
  <si>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</si>
  <si>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</si>
  <si>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</si>
  <si>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</si>
  <si>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</si>
  <si>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</si>
  <si>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</si>
  <si>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Gale-Ettrick-Trempealeau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</si>
  <si>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</si>
  <si>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</si>
  <si>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</si>
  <si>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</si>
  <si>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</si>
  <si>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</si>
  <si>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</si>
  <si>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</si>
  <si>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</si>
  <si>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</si>
  <si>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</si>
  <si>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</si>
  <si>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</si>
  <si>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</si>
  <si>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</si>
  <si>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</si>
  <si>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</si>
  <si>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</si>
  <si>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</si>
  <si>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</si>
  <si>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</si>
  <si>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</si>
  <si>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</si>
  <si>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</si>
  <si>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Herman-Neosho-Rubicon</t>
  </si>
  <si>
    <t>Highland</t>
  </si>
  <si>
    <t>Hilbert</t>
  </si>
  <si>
    <t>Hillsboro</t>
  </si>
  <si>
    <t>Holmen</t>
  </si>
  <si>
    <t>Holy Hill Area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</si>
  <si>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</si>
  <si>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</si>
  <si>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</si>
  <si>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</si>
  <si>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</si>
  <si>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</si>
  <si>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</si>
  <si>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</si>
  <si>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</si>
  <si>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</si>
  <si>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</si>
  <si>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</si>
  <si>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</si>
  <si>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</si>
  <si>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</si>
  <si>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</si>
  <si>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</si>
  <si>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</si>
  <si>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</si>
  <si>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</si>
  <si>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</si>
  <si>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</si>
  <si>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</si>
  <si>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</si>
  <si>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 Crosse</t>
  </si>
  <si>
    <t>Lac Du Flambeau #1</t>
  </si>
  <si>
    <t>Ladysmith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</si>
  <si>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</si>
  <si>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</si>
  <si>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</si>
  <si>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</si>
  <si>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</si>
  <si>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</si>
  <si>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</si>
  <si>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</si>
  <si>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</si>
  <si>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</si>
  <si>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</si>
  <si>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</si>
  <si>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</si>
  <si>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</si>
  <si>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</si>
  <si>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</si>
  <si>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</si>
  <si>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</si>
  <si>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</si>
  <si>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</si>
  <si>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</si>
  <si>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</si>
  <si>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</si>
  <si>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</si>
  <si>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</si>
  <si>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</si>
  <si>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</si>
  <si>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</si>
  <si>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</si>
  <si>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</si>
  <si>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</si>
  <si>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</si>
  <si>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</si>
  <si>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</si>
  <si>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</si>
  <si>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</si>
  <si>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</si>
  <si>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</si>
  <si>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</si>
  <si>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</si>
  <si>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</si>
  <si>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</si>
  <si>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</si>
  <si>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</si>
  <si>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</si>
  <si>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</si>
  <si>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</si>
  <si>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</si>
  <si>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</si>
  <si>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</si>
  <si>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</si>
  <si>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</si>
  <si>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</si>
  <si>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</si>
  <si>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</si>
  <si>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</si>
  <si>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</si>
  <si>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</si>
  <si>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</si>
  <si>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</si>
  <si>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</si>
  <si>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</si>
  <si>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</si>
  <si>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</si>
  <si>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</si>
  <si>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</si>
  <si>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</si>
  <si>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</si>
  <si>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</si>
  <si>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</si>
  <si>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Norris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</si>
  <si>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</si>
  <si>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</si>
  <si>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</si>
  <si>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</si>
  <si>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</si>
  <si>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</si>
  <si>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</si>
  <si>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</si>
  <si>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</si>
  <si>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</si>
  <si>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</si>
  <si>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</si>
  <si>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</si>
  <si>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</si>
  <si>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</si>
  <si>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</si>
  <si>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</si>
  <si>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</si>
  <si>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</si>
  <si>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</si>
  <si>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</si>
  <si>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</si>
  <si>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</si>
  <si>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</si>
  <si>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</si>
  <si>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</si>
  <si>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</si>
  <si>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</si>
  <si>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</si>
  <si>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</si>
  <si>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</si>
  <si>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</si>
  <si>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</si>
  <si>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</si>
  <si>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</si>
  <si>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</si>
  <si>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</si>
  <si>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</si>
  <si>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</si>
  <si>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</si>
  <si>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</si>
  <si>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</si>
  <si>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</si>
  <si>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</si>
  <si>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</si>
  <si>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</si>
  <si>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</si>
  <si>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</si>
  <si>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</si>
  <si>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</si>
  <si>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</si>
  <si>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</si>
  <si>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</si>
  <si>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</si>
  <si>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</si>
  <si>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</si>
  <si>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</si>
  <si>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</si>
  <si>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Richland</t>
  </si>
  <si>
    <t>Richmond</t>
  </si>
  <si>
    <t>Rio Community</t>
  </si>
  <si>
    <t>Ripon Area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</si>
  <si>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</si>
  <si>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</si>
  <si>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</si>
  <si>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</si>
  <si>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</si>
  <si>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</si>
  <si>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</si>
  <si>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</si>
  <si>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</si>
  <si>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</si>
  <si>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</si>
  <si>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</si>
  <si>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</si>
  <si>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</si>
  <si>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</si>
  <si>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</si>
  <si>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</si>
  <si>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</si>
  <si>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</si>
  <si>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</si>
  <si>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</si>
  <si>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</si>
  <si>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</si>
  <si>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</si>
  <si>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</si>
  <si>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</si>
  <si>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</si>
  <si>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</si>
  <si>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</si>
  <si>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</si>
  <si>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</si>
  <si>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</si>
  <si>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</si>
  <si>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</si>
  <si>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</si>
  <si>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</si>
  <si>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</si>
  <si>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</si>
  <si>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</si>
  <si>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District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</si>
  <si>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</si>
  <si>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</si>
  <si>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</si>
  <si>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</si>
  <si>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</si>
  <si>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</si>
  <si>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</si>
  <si>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</si>
  <si>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</si>
  <si>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</si>
  <si>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</si>
  <si>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</si>
  <si>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</si>
  <si>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Consolidated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</si>
  <si>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</si>
  <si>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</si>
  <si>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</si>
  <si>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</si>
  <si>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</si>
  <si>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</si>
  <si>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</si>
  <si>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</si>
  <si>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</si>
  <si>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</si>
  <si>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</si>
  <si>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</si>
  <si>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</si>
  <si>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</si>
  <si>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</si>
  <si>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</si>
  <si>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</si>
  <si>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</si>
  <si>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</si>
  <si>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</si>
  <si>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</si>
  <si>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</si>
  <si>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</si>
  <si>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</si>
  <si>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</si>
  <si>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</si>
  <si>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</si>
  <si>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</si>
  <si>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</si>
  <si>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</si>
  <si>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</si>
  <si>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</si>
  <si>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</si>
  <si>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</si>
  <si>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</si>
  <si>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</si>
  <si>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</si>
  <si>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</si>
  <si>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</si>
  <si>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</si>
  <si>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</si>
  <si>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</si>
  <si>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</si>
  <si>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</si>
  <si>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</si>
  <si>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</si>
  <si>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</si>
  <si>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</si>
  <si>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</si>
  <si>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</si>
  <si>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</si>
  <si>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</si>
  <si>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</si>
  <si>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</si>
  <si>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</si>
  <si>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</si>
  <si>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Process: 1. Run internal reports pull of Membership data for the FY or years.
2. Run following sql with updated year and  version_number from above table sa_aid_run_membership</t>
  </si>
  <si>
    <t xml:space="preserve">
select A1.district_nmbr, A1.district_name , A.membership, b.A10E256000000, c1.A10R00000248, c.A10R00000249, d.A10R00000348, e.A10R00000448, f.A10R000000538, g.A10R000000548 
 from 
 STAIDSX.SA_DISTRICT A1,
   (SELECT M.DISTRICT_NMBR, m.fiscal_year, 
            (ROUND(         NVL(AVERAGE, 0) + (NVL(SUMMER, 0) + NVL(CHAPTER220_SUMMER, 0) + NVL(MPS_SUMMER_REDUCTION, 0)) +
                            NVL(FOSTER, 0) + NVL(STATEWIDE_CHOICE_PUPILS, 0) +
                            NVL(PART_TIME_NON_RES_TOT,0) +
                            NVL(TOT_PT,0) +
                            NVL(SNSP, 0) +
                            NVL(NEW_AUTHORIZERS, 0)
                , 0)) AS MEMBERSHIP
  FROM STAIDSX.SA_AID_RUN_MEMBERSHIP M
 WHERE VERSION_NUMBER = 96 -- DPI Internal Reports after fun Membership Pull
 order by  m.DISTRICT_NMBR
  ) A,
 (
 SELECT D.DISTRICT_NMBR, SUM(NVL(ALLD.AMOUNT, 0)) AS A10E256000000, d.fiscal_year 
   FROM STAIDSX.SA_DISTRICT D
   LEFT OUTER JOIN STAIDSX.SF_ALLDISTDATAREPORTED ALLD ON ALLD.DIST_NMBR = D.DISTRICT_NMBR 
                                                      AND ALLD.COA_FUND = '10'
                                                      AND ALLD.COA_TYPE = 'E'
                                                      AND ALLD.COA_FUNCTION = '256'
                                                      AND ALLD.APP_CODE = 'A'
                                                      AND ALLD.ACCTTYPE = 'DETAIL'
                                                      AND ALLD.FISCALYEAR = D.FISCAL_YEAR
  WHERE D.FISCAL_YEAR = '2022'
    AND D.KIND IN ('1', '3', '5', '2')
    AND TO_NUMBER(D.DISTRICT_NMBR) &lt; 9000
 GROUP BY D.DISTRICT_NMBR, d.fiscal_year 
 ) B,
   (SELECT D.DISTRICT_NMBR, sum( NVL(ALLD.AMOUNT, 0)) AS A10R00000248, d.fiscal_year 
   FROM STAIDSX.SA_DISTRICT D
   LEFT OUTER JOIN STAIDSX.SF_ALLDISTDATAREPORTED ALLD ON  ALLD.DIST_NMBR = D.DISTRICT_NMBR 
                                                      AND ALLD.COA_FUND = '10'
                                                      AND ALLD.COA_TYPE = 'R'
                                                      AND ALLD.COA_FUNCTION = '000'
                                                      AND ALLD.COA_SUBFUNCTION = '000'
                                                      AND ALLD.COA_OBJ_SRC = '248'
                                                      AND ALLD.APP_CODE = 'A'
                                                      AND ALLD.ACCTTYPE = 'DETAIL'
                                                      AND ALLD.FISCALYEAR = D.FISCAL_YEAR
  WHERE D.FISCAL_YEAR = '2022'
    AND D.KIND IN ('1', '3', '5', '2')
    AND TO_NUMBER(D.DISTRICT_NMBR) &lt; 9000
     GROUP BY D.DISTRICT_NMBR, d.fiscal_year 
 ) C1,
  (SELECT D.DISTRICT_NMBR, sum( NVL(ALLD.AMOUNT, 0)) AS A10R00000249, d.fiscal_year 
   FROM STAIDSX.SA_DISTRICT D
   LEFT OUTER JOIN STAIDSX.SF_ALLDISTDATAREPORTED ALLD ON  ALLD.DIST_NMBR = D.DISTRICT_NMBR 
                                                      AND ALLD.COA_FUND = '10'
                                                      AND ALLD.COA_TYPE = 'R'
                                                      AND ALLD.COA_FUNCTION = '000'
                                                      AND ALLD.COA_SUBFUNCTION = '000'
                                                      AND ALLD.COA_OBJ_SRC = '249'
                                                      AND ALLD.APP_CODE = 'A'
                                                      AND ALLD.ACCTTYPE = 'DETAIL'
                                                      AND ALLD.FISCALYEAR = D.FISCAL_YEAR
  WHERE D.FISCAL_YEAR = '2022'
    AND D.KIND IN ('1', '3', '5', '2')
    AND TO_NUMBER(D.DISTRICT_NMBR) &lt; 9000
     GROUP BY D.DISTRICT_NMBR, d.fiscal_year 
 ) C,
 (
 SELECT D.DISTRICT_NMBR, sum(NVL(ALLD.AMOUNT, 0)) AS A10R00000348, d.fiscal_year 
   FROM STAIDSX.SA_DISTRICT D
   LEFT OUTER JOIN STAIDSX.SF_ALLDISTDATAREPORTED ALLD ON  ALLD.DIST_NMBR = D.DISTRICT_NMBR 
                                                      AND ALLD.COA_FUND = '10'
                                                      AND ALLD.COA_TYPE = 'R'
                                                      AND ALLD.COA_FUNCTION = '000'
                                                      AND ALLD.COA_SUBFUNCTION = '000'
                                                      AND ALLD.COA_OBJ_SRC = '348'
                                                      AND ALLD.APP_CODE = 'A'
                                                      AND ALLD.ACCTTYPE = 'DETAIL'
                                                      AND ALLD.FISCALYEAR = D.FISCAL_YEAR
  WHERE D.FISCAL_YEAR = '2022'
    AND D.KIND IN ('1', '3', '5', '2')
    AND TO_NUMBER(D.DISTRICT_NMBR) &lt; 9000
     GROUP BY D.DISTRICT_NMBR, d.fiscal_year 
 ) D,
 (
  SELECT D.DISTRICT_NMBR, sum( NVL(ALLD.AMOUNT, 0)) AS A10R00000448, d.fiscal_year 
   FROM STAIDSX.SA_DISTRICT D
   LEFT OUTER JOIN STAIDSX.SF_ALLDISTDATAREPORTED ALLD ON  ALLD.DIST_NMBR = D.DISTRICT_NMBR 
                                                      AND ALLD.COA_FUND = '10'
                                                      AND ALLD.COA_TYPE = 'R'
                                                      AND ALLD.COA_FUNCTION = '000'
                                                      AND ALLD.COA_SUBFUNCTION = '000'
                                                      AND ALLD.COA_OBJ_SRC = '448'
                                                      AND ALLD.APP_CODE = 'A'
                                                      AND ALLD.ACCTTYPE = 'DETAIL'
                                                      AND ALLD.FISCALYEAR = D.FISCAL_YEAR
  WHERE D.FISCAL_YEAR = '2022'
    AND D.KIND IN ('1', '3', '5', '2')
    AND TO_NUMBER(D.DISTRICT_NMBR) &lt; 9000
     GROUP BY D.DISTRICT_NMBR, d.fiscal_year 
 ) E,
 (
  SELECT D.DISTRICT_NMBR, sum( NVL(ALLD.AMOUNT, 0)) as A10R000000538, d.fiscal_year 
   FROM STAIDSX.SA_DISTRICT D
   LEFT OUTER JOIN STAIDSX.SF_ALLDISTDATAREPORTED ALLD ON  ALLD.DIST_NMBR = D.DISTRICT_NMBR 
                                                      AND ALLD.COA_FUND = '10'
                                                      AND ALLD.COA_TYPE = 'R'
                                                      AND ALLD.COA_FUNCTION = '000'
                                                      AND ALLD.COA_SUBFUNCTION = '000'
                                                      AND ALLD.COA_OBJ_SRC = '538'
                                                      AND ALLD.APP_CODE = 'A'
                                                      AND ALLD.ACCTTYPE = 'DETAIL'
                                                      AND ALLD.FISCALYEAR = D.FISCAL_YEAR
  WHERE D.FISCAL_YEAR = '2022'
    AND D.KIND IN ('1', '3', '5', '2')
    AND TO_NUMBER(D.DISTRICT_NMBR) &lt; 9000
     GROUP BY D.DISTRICT_NMBR, d.fiscal_year 
  ) F,
   ( SELECT D.DISTRICT_NMBR, sum( NVL(ALLD.AMOUNT, 0)) as A10R000000548, d.fiscal_year 
   FROM STAIDSX.SA_DISTRICT D
   LEFT OUTER JOIN STAIDSX.SF_ALLDISTDATAREPORTED ALLD ON  ALLD.DIST_NMBR = D.DISTRICT_NMBR 
                                                      AND ALLD.COA_FUND = '10'
                                                      AND ALLD.COA_TYPE = 'R'
                                                      AND ALLD.COA_FUNCTION = '000'
                                                      AND ALLD.COA_SUBFUNCTION = '000'
                                                      AND ALLD.COA_OBJ_SRC = '548'
                                                      AND ALLD.APP_CODE = 'A'
                                                      AND ALLD.ACCTTYPE = 'DETAIL'
                                                      AND ALLD.FISCALYEAR = D.FISCAL_YEAR
  WHERE D.FISCAL_YEAR = '2022'
    AND D.KIND IN ('1', '3', '5', '2')
    AND TO_NUMBER(D.DISTRICT_NMBR) &lt; 9000
     GROUP BY D.DISTRICT_NMBR, d.fiscal_year 
) G
 where A1.DISTRICT_NMBR = A.DISTRICT_NMBR  and  A1.FISCAL_YEAR  = 2022 
 and A1.DISTRICT_NMBR = B.DISTRICT_NMBR  and  '2022' = b.fiscal_year 
 and A1.district_nmbr = C.district_nmbr  and a1.fiscal_year = c.fiscal_year 
  and A1.district_nmbr = C1.district_nmbr  and a1.fiscal_year = c1.fiscal_year 
 and A1.district_nmbr = D.district_nmbr  and a1.fiscal_year = d.fiscal_year 
  and A1.district_nmbr = E.district_nmbr  and a1.fiscal_year = e.fiscal_year  
 and A1.district_nmbr = F.district_nmbr  and a1.fiscal_year = f.fiscal_year  
 and A1.district_nmbr = G.district_nmbr  and a1.fiscal_year = g.fiscal_year 
 order by a1.district_name;
 </t>
  </si>
  <si>
    <t>Antigo Unified</t>
  </si>
  <si>
    <t>Beaver Dam Unified</t>
  </si>
  <si>
    <t>Boscobel Area</t>
  </si>
  <si>
    <t>Chetek-Weyerhaeuser Area</t>
  </si>
  <si>
    <t>Chippewa Falls Area Unified</t>
  </si>
  <si>
    <t>De Pere</t>
  </si>
  <si>
    <t>DeForest Area</t>
  </si>
  <si>
    <t>Drummond Area</t>
  </si>
  <si>
    <t>Galesville-Ettrick-Trempealeau</t>
  </si>
  <si>
    <t>Goodman-Armstrong Creek</t>
  </si>
  <si>
    <t>Hortonville Area</t>
  </si>
  <si>
    <t>La Farge</t>
  </si>
  <si>
    <t>Lac du Flambeau #1</t>
  </si>
  <si>
    <t>Lake Geneva-Genoa City UHS</t>
  </si>
  <si>
    <t>Marshfield Unified</t>
  </si>
  <si>
    <t>Mcfarland</t>
  </si>
  <si>
    <t>Medford Area Public</t>
  </si>
  <si>
    <t>Menasha Joint</t>
  </si>
  <si>
    <t>Middleton-Cross Plains Area</t>
  </si>
  <si>
    <t>Mineral Point Unified</t>
  </si>
  <si>
    <t>Neenah Joint</t>
  </si>
  <si>
    <t>Oak Creek-Franklin Joint</t>
  </si>
  <si>
    <t>Plymouth Joint</t>
  </si>
  <si>
    <t>Prairie Farm Public</t>
  </si>
  <si>
    <t>Racine Unified</t>
  </si>
  <si>
    <t>Seneca Area</t>
  </si>
  <si>
    <t>Spooner Area</t>
  </si>
  <si>
    <t>Stevens Point Area Public</t>
  </si>
  <si>
    <t>Stone Bank</t>
  </si>
  <si>
    <t>Suring Public</t>
  </si>
  <si>
    <t>Two Rivers Public</t>
  </si>
  <si>
    <t>Waterford Graded J1</t>
  </si>
  <si>
    <t>Watertown Unified</t>
  </si>
  <si>
    <t>West Allis-West Milwaukee</t>
  </si>
  <si>
    <t>West De Pere</t>
  </si>
  <si>
    <t>Whitewater Unified</t>
  </si>
  <si>
    <t xml:space="preserve">Oconto </t>
  </si>
  <si>
    <t>Membership</t>
  </si>
  <si>
    <t>District</t>
  </si>
  <si>
    <t>District Name</t>
  </si>
  <si>
    <t>Statewide Membership</t>
  </si>
  <si>
    <t>(1)  Adjusted F10 Tran. Cost F18</t>
  </si>
  <si>
    <t xml:space="preserve"> </t>
  </si>
  <si>
    <t>(2)  Membership FY18</t>
  </si>
  <si>
    <t>(4 Total) Avg. Cost/Member FY18</t>
  </si>
  <si>
    <t>(6 Total) FY187 Statewide Total Tran Cost</t>
  </si>
  <si>
    <t>F19 Appropriation</t>
  </si>
  <si>
    <t>(8) FY19 LEA's Share of Appropriation</t>
  </si>
  <si>
    <t>(9) FY 23 District's Share of appropriation</t>
  </si>
  <si>
    <t>(1) FY-22 Adjusted Fund 10 Tran. Cost</t>
  </si>
  <si>
    <t>(4) FY 22 District's Fund 10 Transport. Cost /Member</t>
  </si>
  <si>
    <t>(7) FY 22 District's Percent of allocation</t>
  </si>
  <si>
    <t>Districts receiving under $10,000 or less in HCT aid in June of 2023</t>
  </si>
  <si>
    <t>Districts receiving over $200,000 in HCT aid in June of 2023</t>
  </si>
  <si>
    <t>Districts receiving at least $150,000 but less than $200,000 in HCT aid in June of 2023</t>
  </si>
  <si>
    <t>Districts receiving at least $100,000 but less than $150,000 in HCT aid in June of 2023</t>
  </si>
  <si>
    <t>Districts receiving at least $75,000 but less than $100,000 in HCT aid in June of 2023</t>
  </si>
  <si>
    <t>Districts receiving at least $50,000 but less than $75,000 in HCT aid in June of 2023</t>
  </si>
  <si>
    <t>Districts receiving At least $25,000 but less than $50,000 in HCT aid in June of 2023</t>
  </si>
  <si>
    <t>Districts receiving At least $10,000 but less than $25,000 in HCT aid in June of 2023</t>
  </si>
  <si>
    <t>District's receiving High Cost Transportation Aid in June of 2023</t>
  </si>
  <si>
    <t>(5 Total)F18 140% of Avg Cost/Member</t>
  </si>
  <si>
    <t>(5) FY 22 F10 Cost/Member over 140% of State Avg.</t>
  </si>
  <si>
    <t>Square Miles</t>
  </si>
  <si>
    <t>Member/Area  (SM)</t>
  </si>
  <si>
    <t>Total of Less than 50 SM:</t>
  </si>
  <si>
    <t>(6) FY 22 ELIGIBLE District's Tran. Cost Over State Avg. Cost</t>
  </si>
  <si>
    <t>Not eligible, because not less than 50</t>
  </si>
  <si>
    <t>3654</t>
  </si>
  <si>
    <t>0616</t>
  </si>
  <si>
    <t>4522</t>
  </si>
  <si>
    <t>2891</t>
  </si>
  <si>
    <t>0441</t>
  </si>
  <si>
    <t>1491</t>
  </si>
  <si>
    <t>3647</t>
  </si>
  <si>
    <t>3428</t>
  </si>
  <si>
    <t>5593</t>
  </si>
  <si>
    <t>6251</t>
  </si>
  <si>
    <t>0196</t>
  </si>
  <si>
    <t>3094</t>
  </si>
  <si>
    <t>3297</t>
  </si>
  <si>
    <t>2135</t>
  </si>
  <si>
    <t>5733</t>
  </si>
  <si>
    <t>4330</t>
  </si>
  <si>
    <t>3484</t>
  </si>
  <si>
    <t>1848</t>
  </si>
  <si>
    <t>5397</t>
  </si>
  <si>
    <t>3434</t>
  </si>
  <si>
    <t>5670</t>
  </si>
  <si>
    <t>1582</t>
  </si>
  <si>
    <t>4904</t>
  </si>
  <si>
    <t>2618</t>
  </si>
  <si>
    <t>2570</t>
  </si>
  <si>
    <t>1080</t>
  </si>
  <si>
    <t>6615</t>
  </si>
  <si>
    <t>6720</t>
  </si>
  <si>
    <t>6384</t>
  </si>
  <si>
    <t>1526</t>
  </si>
  <si>
    <t>0315</t>
  </si>
  <si>
    <t>5124</t>
  </si>
  <si>
    <t>2394</t>
  </si>
  <si>
    <t>0980</t>
  </si>
  <si>
    <t>1155</t>
  </si>
  <si>
    <t>3920</t>
  </si>
  <si>
    <t>0657</t>
  </si>
  <si>
    <t>6354</t>
  </si>
  <si>
    <t>1421</t>
  </si>
  <si>
    <t>1499</t>
  </si>
  <si>
    <t>6440</t>
  </si>
  <si>
    <t>0735</t>
  </si>
  <si>
    <t>4270</t>
  </si>
  <si>
    <t>6321</t>
  </si>
  <si>
    <t>6230</t>
  </si>
  <si>
    <t>3304</t>
  </si>
  <si>
    <t>5628</t>
  </si>
  <si>
    <t>1666</t>
  </si>
  <si>
    <t>5960</t>
  </si>
  <si>
    <t>0084</t>
  </si>
  <si>
    <t>0203</t>
  </si>
  <si>
    <t>2632</t>
  </si>
  <si>
    <t>2541</t>
  </si>
  <si>
    <t>5586</t>
  </si>
  <si>
    <t>0623</t>
  </si>
  <si>
    <t>2114</t>
  </si>
  <si>
    <t>0870</t>
  </si>
  <si>
    <t>1260</t>
  </si>
  <si>
    <t>1561</t>
  </si>
  <si>
    <t>4221</t>
  </si>
  <si>
    <t>4368</t>
  </si>
  <si>
    <t>2233</t>
  </si>
  <si>
    <t>0161</t>
  </si>
  <si>
    <t>5376</t>
  </si>
  <si>
    <t>4207</t>
  </si>
  <si>
    <t>5474</t>
  </si>
  <si>
    <t>5740</t>
  </si>
  <si>
    <t>4641</t>
  </si>
  <si>
    <t>5985</t>
  </si>
  <si>
    <t>1659</t>
  </si>
  <si>
    <t>5866</t>
  </si>
  <si>
    <t>4235</t>
  </si>
  <si>
    <t>3500</t>
  </si>
  <si>
    <t>6713</t>
  </si>
  <si>
    <t>2415</t>
  </si>
  <si>
    <t>5754</t>
  </si>
  <si>
    <t>1897</t>
  </si>
  <si>
    <t>1673</t>
  </si>
  <si>
    <t>6293</t>
  </si>
  <si>
    <t>6475</t>
  </si>
  <si>
    <t>2240</t>
  </si>
  <si>
    <t>4557</t>
  </si>
  <si>
    <t>3640</t>
  </si>
  <si>
    <t>0840</t>
  </si>
  <si>
    <t>3906</t>
  </si>
  <si>
    <t>4011</t>
  </si>
  <si>
    <t>5726</t>
  </si>
  <si>
    <t>1071</t>
  </si>
  <si>
    <t>4529</t>
  </si>
  <si>
    <t>4347</t>
  </si>
  <si>
    <t>0238</t>
  </si>
  <si>
    <t>2856</t>
  </si>
  <si>
    <t>3990</t>
  </si>
  <si>
    <t>2142</t>
  </si>
  <si>
    <t>1169</t>
  </si>
  <si>
    <t>6748</t>
  </si>
  <si>
    <t>5523</t>
  </si>
  <si>
    <t>2525</t>
  </si>
  <si>
    <t>3948</t>
  </si>
  <si>
    <t>1204</t>
  </si>
  <si>
    <t>0105</t>
  </si>
  <si>
    <t>1687</t>
  </si>
  <si>
    <t>5747</t>
  </si>
  <si>
    <t>0217</t>
  </si>
  <si>
    <t>0485</t>
  </si>
  <si>
    <t>4760</t>
  </si>
  <si>
    <t>5306</t>
  </si>
  <si>
    <t>2128</t>
  </si>
  <si>
    <t>2639</t>
  </si>
  <si>
    <t>2478</t>
  </si>
  <si>
    <t>0910</t>
  </si>
  <si>
    <t>0469</t>
  </si>
  <si>
    <t>2583</t>
  </si>
  <si>
    <t>4686</t>
  </si>
  <si>
    <t>1855</t>
  </si>
  <si>
    <t>6027</t>
  </si>
  <si>
    <t>3689</t>
  </si>
  <si>
    <t>6104</t>
  </si>
  <si>
    <t>6426</t>
  </si>
  <si>
    <t>1376</t>
  </si>
  <si>
    <t>3427</t>
  </si>
  <si>
    <t>0490</t>
  </si>
  <si>
    <t>1162</t>
  </si>
  <si>
    <t>2625</t>
  </si>
  <si>
    <t>4151</t>
  </si>
  <si>
    <t>2605</t>
  </si>
  <si>
    <t>5757</t>
  </si>
  <si>
    <t>1092</t>
  </si>
  <si>
    <t>2940</t>
  </si>
  <si>
    <t>4263</t>
  </si>
  <si>
    <t>1600</t>
  </si>
  <si>
    <t>1939</t>
  </si>
  <si>
    <t>6608</t>
  </si>
  <si>
    <t>1232</t>
  </si>
  <si>
    <t>5019</t>
  </si>
  <si>
    <t>4606</t>
  </si>
  <si>
    <t>4375</t>
  </si>
  <si>
    <t>5457</t>
  </si>
  <si>
    <t>3871</t>
  </si>
  <si>
    <t>3276</t>
  </si>
  <si>
    <t>2660</t>
  </si>
  <si>
    <t>0602</t>
  </si>
  <si>
    <t>5810</t>
  </si>
  <si>
    <t>3332</t>
  </si>
  <si>
    <t>6237</t>
  </si>
  <si>
    <t>5362</t>
  </si>
  <si>
    <t>3220</t>
  </si>
  <si>
    <t>3213</t>
  </si>
  <si>
    <t>6461</t>
  </si>
  <si>
    <t>3206</t>
  </si>
  <si>
    <t>5607</t>
  </si>
  <si>
    <t>5460</t>
  </si>
  <si>
    <t>5992</t>
  </si>
  <si>
    <t>3318</t>
  </si>
  <si>
    <t>4074</t>
  </si>
  <si>
    <t>4956</t>
  </si>
  <si>
    <t>3325</t>
  </si>
  <si>
    <t>5138</t>
  </si>
  <si>
    <t>0637</t>
  </si>
  <si>
    <t>3633</t>
  </si>
  <si>
    <t>5780</t>
  </si>
  <si>
    <t>4165</t>
  </si>
  <si>
    <t>1449</t>
  </si>
  <si>
    <t>1870</t>
  </si>
  <si>
    <t>3675</t>
  </si>
  <si>
    <t>6013</t>
  </si>
  <si>
    <t>4795</t>
  </si>
  <si>
    <t>5130</t>
  </si>
  <si>
    <t>0994</t>
  </si>
  <si>
    <t>3661</t>
  </si>
  <si>
    <t>1134</t>
  </si>
  <si>
    <t>1176</t>
  </si>
  <si>
    <t>5348</t>
  </si>
  <si>
    <t>0882</t>
  </si>
  <si>
    <t>4802</t>
  </si>
  <si>
    <t>1631</t>
  </si>
  <si>
    <t>3087</t>
  </si>
  <si>
    <t>4571</t>
  </si>
  <si>
    <t>0497</t>
  </si>
  <si>
    <t>3444</t>
  </si>
  <si>
    <t>0896</t>
  </si>
  <si>
    <t>3899</t>
  </si>
  <si>
    <t>2420</t>
  </si>
  <si>
    <t>1120</t>
  </si>
  <si>
    <t>2044</t>
  </si>
  <si>
    <t>0126</t>
  </si>
  <si>
    <t>6195</t>
  </si>
  <si>
    <t>1127</t>
  </si>
  <si>
    <t>2485</t>
  </si>
  <si>
    <t>3850</t>
  </si>
  <si>
    <t>0063</t>
  </si>
  <si>
    <t>2212</t>
  </si>
  <si>
    <t>0014</t>
  </si>
  <si>
    <t>5663</t>
  </si>
  <si>
    <t>3514</t>
  </si>
  <si>
    <t>2021-2022 HCT Prorated Eligibility With/Out Stop Gap</t>
  </si>
  <si>
    <t>ELIGIBLE FOR STOP GAP IN 2022-23</t>
  </si>
  <si>
    <t>PII-3b Multiply by 0.5</t>
  </si>
  <si>
    <t>% of Total Stop Gap</t>
  </si>
  <si>
    <t>FY 23 Stop Gap Amount</t>
  </si>
  <si>
    <t>Bob Check of FY 23 HCT Payment</t>
  </si>
  <si>
    <t>Bob Compared to Kathy's Draft (9) or Column R</t>
  </si>
  <si>
    <t>Bob Total Pay Sum</t>
  </si>
  <si>
    <t>Check with Values</t>
  </si>
  <si>
    <t>TOTALS</t>
  </si>
  <si>
    <t>High Cost Transportation Aid by District</t>
  </si>
  <si>
    <t>FY 2022-2023</t>
  </si>
  <si>
    <t>Saved June 13, 2023, 11:57 AM</t>
  </si>
  <si>
    <t>Column1</t>
  </si>
  <si>
    <t>Column2</t>
  </si>
  <si>
    <t>Column3</t>
  </si>
  <si>
    <t>Column4</t>
  </si>
  <si>
    <t>Column5</t>
  </si>
  <si>
    <t>Column22</t>
  </si>
  <si>
    <t>Column23</t>
  </si>
  <si>
    <t>FY 22 Adjusted</t>
  </si>
  <si>
    <t>Fund 10 Transp. Cost</t>
  </si>
  <si>
    <t>Column24</t>
  </si>
  <si>
    <t>Fund 10 Cost/Member</t>
  </si>
  <si>
    <t>FY 22 District's</t>
  </si>
  <si>
    <t>Column25</t>
  </si>
  <si>
    <t>FY 22 Cost/Member</t>
  </si>
  <si>
    <t>over 140% State Avg.</t>
  </si>
  <si>
    <t>Column26</t>
  </si>
  <si>
    <t>FY 22 District's Trans.</t>
  </si>
  <si>
    <t>Cost over State Avg. Cost</t>
  </si>
  <si>
    <t>FY 23 District's</t>
  </si>
  <si>
    <t>Share of Appropriation</t>
  </si>
  <si>
    <t xml:space="preserve">FY 23 Total </t>
  </si>
  <si>
    <t>HCT Payment</t>
  </si>
  <si>
    <t>FY 23 Stopgap</t>
  </si>
  <si>
    <t>(Eligible Districts)</t>
  </si>
  <si>
    <t>Number</t>
  </si>
  <si>
    <t xml:space="preserve">FY 23 TOTAL HCT APPROPRIATION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</si>
</sst>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k_r_-;\-* #,##0.00\ _k_r_-;_-* &quot;-&quot;??\ _k_r_-;_-@_-"/>
    <numFmt numFmtId="165" formatCode="&quot;$&quot;#,##0.00"/>
    <numFmt numFmtId="166" formatCode="0000"/>
    <numFmt numFmtId="167" formatCode="_(* #,##0_);_(* \(#,##0\);_(* &quot;-&quot;??_);_(@_)"/>
    <numFmt numFmtId="168" formatCode="0.00000%"/>
    <numFmt numFmtId="169" formatCode="0.000000%"/>
    <numFmt numFmtId="170" formatCode="#,##0.00000000"/>
  </numFmts>
  <fonts count="37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color indexed="8"/>
      <name val="Lato"/>
      <family val="2"/>
    </font>
    <font>
      <sz val="11"/>
      <name val="Lato"/>
      <family val="2"/>
    </font>
    <font>
      <sz val="10"/>
      <name val="MS Sans Serif"/>
      <family val="2"/>
    </font>
    <font>
      <b/>
      <sz val="10"/>
      <name val="Arial"/>
      <family val="2"/>
    </font>
    <font>
      <i/>
      <sz val="11"/>
      <color indexed="8"/>
      <name val="Lato"/>
      <family val="2"/>
    </font>
    <font>
      <i/>
      <sz val="11"/>
      <name val="Lato"/>
      <family val="2"/>
    </font>
    <font>
      <i/>
      <sz val="10"/>
      <name val="Arial"/>
      <family val="2"/>
    </font>
    <font>
      <sz val="10"/>
      <name val="Arial Black"/>
      <family val="2"/>
    </font>
    <font>
      <b/>
      <sz val="10"/>
      <name val="Arial Black"/>
      <family val="2"/>
    </font>
    <font>
      <sz val="12"/>
      <name val="Lato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1"/>
      <color theme="1"/>
      <name val="Arial"/>
      <family val="2"/>
    </font>
    <font>
      <sz val="10"/>
      <color theme="1"/>
      <name val="Arial Black"/>
      <family val="2"/>
    </font>
    <font>
      <b/>
      <sz val="11"/>
      <color theme="1"/>
      <name val="Arial Black"/>
      <family val="2"/>
    </font>
    <font>
      <b/>
      <sz val="10"/>
      <color theme="1"/>
      <name val="Arial Black"/>
      <family val="2"/>
    </font>
    <font>
      <b/>
      <sz val="10"/>
      <color theme="1"/>
      <name val="Arial Narrow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9.5"/>
      <color theme="1"/>
      <name val="Arial Black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 Narrow"/>
      <family val="2"/>
    </font>
    <font>
      <b/>
      <sz val="8"/>
      <color theme="1"/>
      <name val="Arial Black"/>
      <family val="2"/>
    </font>
    <font>
      <b/>
      <sz val="1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name val="Lato"/>
      <family val="2"/>
    </font>
    <font>
      <b/>
      <sz val="11"/>
      <name val="Lato"/>
      <family val="2"/>
    </font>
    <font>
      <sz val="16"/>
      <name val="Lato"/>
      <family val="2"/>
    </font>
    <font>
      <b/>
      <sz val="16"/>
      <name val="Lato"/>
      <family val="2"/>
    </font>
    <font>
      <sz val="16"/>
      <name val="Arial"/>
      <family val="2"/>
    </font>
    <font>
      <b/>
      <sz val="12"/>
      <name val="Lato"/>
      <family val="2"/>
    </font>
  </fonts>
  <fills count="1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 applyAlignment="0"/>
    <xf numFmtId="164" fontId="1" fillId="0" borderId="0" applyAlignment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6" fillId="0" borderId="0"/>
    <xf numFmtId="0" fontId="15" fillId="0" borderId="0"/>
    <xf numFmtId="9" fontId="15" fillId="0" borderId="0" applyFont="0" applyFill="0" applyBorder="0" applyAlignment="0" applyProtection="0"/>
  </cellStyleXfs>
  <cellXfs count="262"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horizontal="left" vertical="top" wrapText="1"/>
    </xf>
    <xf numFmtId="1" fontId="0" fillId="0" borderId="0" xfId="0" applyNumberFormat="1" applyAlignment="1"/>
    <xf numFmtId="165" fontId="0" fillId="0" borderId="0" xfId="0" applyNumberFormat="1" applyAlignment="1"/>
    <xf numFmtId="0" fontId="4" fillId="0" borderId="0" xfId="0" applyFont="1" applyAlignment="1"/>
    <xf numFmtId="1" fontId="4" fillId="0" borderId="0" xfId="0" applyNumberFormat="1" applyFont="1" applyAlignment="1"/>
    <xf numFmtId="0" fontId="5" fillId="0" borderId="0" xfId="0" applyFont="1" applyAlignment="1"/>
    <xf numFmtId="165" fontId="5" fillId="0" borderId="0" xfId="0" applyNumberFormat="1" applyFont="1" applyAlignment="1"/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0" fontId="5" fillId="0" borderId="0" xfId="0" applyFont="1"/>
    <xf numFmtId="0" fontId="8" fillId="0" borderId="0" xfId="0" applyFont="1" applyAlignment="1"/>
    <xf numFmtId="22" fontId="8" fillId="0" borderId="0" xfId="0" applyNumberFormat="1" applyFont="1" applyAlignment="1"/>
    <xf numFmtId="1" fontId="8" fillId="0" borderId="0" xfId="0" applyNumberFormat="1" applyFont="1" applyAlignment="1"/>
    <xf numFmtId="0" fontId="9" fillId="0" borderId="0" xfId="0" applyFont="1" applyAlignment="1"/>
    <xf numFmtId="0" fontId="10" fillId="0" borderId="0" xfId="0" applyFont="1" applyAlignment="1"/>
    <xf numFmtId="165" fontId="9" fillId="0" borderId="0" xfId="0" applyNumberFormat="1" applyFont="1" applyAlignment="1"/>
    <xf numFmtId="0" fontId="15" fillId="0" borderId="0" xfId="5"/>
    <xf numFmtId="166" fontId="17" fillId="0" borderId="0" xfId="5" applyNumberFormat="1" applyFont="1" applyAlignment="1">
      <alignment horizontal="center"/>
    </xf>
    <xf numFmtId="0" fontId="15" fillId="2" borderId="0" xfId="5" applyFill="1"/>
    <xf numFmtId="4" fontId="17" fillId="0" borderId="0" xfId="5" applyNumberFormat="1" applyFont="1"/>
    <xf numFmtId="166" fontId="11" fillId="3" borderId="1" xfId="5" applyNumberFormat="1" applyFont="1" applyFill="1" applyBorder="1" applyAlignment="1">
      <alignment horizontal="center" vertical="center"/>
    </xf>
    <xf numFmtId="0" fontId="7" fillId="3" borderId="2" xfId="5" applyFont="1" applyFill="1" applyBorder="1"/>
    <xf numFmtId="3" fontId="12" fillId="3" borderId="2" xfId="5" applyNumberFormat="1" applyFont="1" applyFill="1" applyBorder="1"/>
    <xf numFmtId="3" fontId="12" fillId="0" borderId="2" xfId="5" applyNumberFormat="1" applyFont="1" applyBorder="1"/>
    <xf numFmtId="3" fontId="12" fillId="0" borderId="3" xfId="5" applyNumberFormat="1" applyFont="1" applyBorder="1"/>
    <xf numFmtId="3" fontId="12" fillId="0" borderId="4" xfId="5" applyNumberFormat="1" applyFont="1" applyBorder="1"/>
    <xf numFmtId="0" fontId="18" fillId="0" borderId="0" xfId="5" applyFont="1"/>
    <xf numFmtId="0" fontId="19" fillId="0" borderId="0" xfId="5" applyFont="1"/>
    <xf numFmtId="0" fontId="20" fillId="0" borderId="0" xfId="5" applyFont="1"/>
    <xf numFmtId="0" fontId="21" fillId="4" borderId="5" xfId="5" applyFont="1" applyFill="1" applyBorder="1" applyAlignment="1">
      <alignment horizontal="center" vertical="center"/>
    </xf>
    <xf numFmtId="0" fontId="22" fillId="4" borderId="6" xfId="5" applyFont="1" applyFill="1" applyBorder="1" applyAlignment="1">
      <alignment horizontal="right"/>
    </xf>
    <xf numFmtId="0" fontId="22" fillId="4" borderId="0" xfId="5" applyFont="1" applyFill="1"/>
    <xf numFmtId="2" fontId="22" fillId="4" borderId="0" xfId="5" applyNumberFormat="1" applyFont="1" applyFill="1"/>
    <xf numFmtId="43" fontId="20" fillId="4" borderId="7" xfId="2" applyFont="1" applyFill="1" applyBorder="1"/>
    <xf numFmtId="0" fontId="21" fillId="3" borderId="5" xfId="5" applyFont="1" applyFill="1" applyBorder="1" applyAlignment="1">
      <alignment horizontal="center" vertical="center"/>
    </xf>
    <xf numFmtId="0" fontId="22" fillId="3" borderId="6" xfId="5" applyFont="1" applyFill="1" applyBorder="1" applyAlignment="1">
      <alignment horizontal="right"/>
    </xf>
    <xf numFmtId="167" fontId="20" fillId="3" borderId="2" xfId="2" applyNumberFormat="1" applyFont="1" applyFill="1" applyBorder="1"/>
    <xf numFmtId="2" fontId="22" fillId="0" borderId="0" xfId="5" applyNumberFormat="1" applyFont="1"/>
    <xf numFmtId="4" fontId="22" fillId="0" borderId="0" xfId="5" applyNumberFormat="1" applyFont="1"/>
    <xf numFmtId="0" fontId="21" fillId="5" borderId="8" xfId="5" applyFont="1" applyFill="1" applyBorder="1" applyAlignment="1">
      <alignment horizontal="center" vertical="center"/>
    </xf>
    <xf numFmtId="0" fontId="22" fillId="5" borderId="9" xfId="5" applyFont="1" applyFill="1" applyBorder="1" applyAlignment="1">
      <alignment horizontal="right"/>
    </xf>
    <xf numFmtId="0" fontId="22" fillId="5" borderId="0" xfId="5" applyFont="1" applyFill="1"/>
    <xf numFmtId="4" fontId="22" fillId="5" borderId="0" xfId="5" applyNumberFormat="1" applyFont="1" applyFill="1"/>
    <xf numFmtId="0" fontId="21" fillId="6" borderId="8" xfId="5" applyFont="1" applyFill="1" applyBorder="1" applyAlignment="1">
      <alignment horizontal="center" vertical="center"/>
    </xf>
    <xf numFmtId="0" fontId="23" fillId="6" borderId="9" xfId="5" applyFont="1" applyFill="1" applyBorder="1" applyAlignment="1">
      <alignment horizontal="right"/>
    </xf>
    <xf numFmtId="0" fontId="22" fillId="6" borderId="0" xfId="5" applyFont="1" applyFill="1"/>
    <xf numFmtId="4" fontId="22" fillId="6" borderId="0" xfId="5" applyNumberFormat="1" applyFont="1" applyFill="1"/>
    <xf numFmtId="0" fontId="21" fillId="2" borderId="8" xfId="5" applyFont="1" applyFill="1" applyBorder="1" applyAlignment="1">
      <alignment horizontal="center" vertical="center"/>
    </xf>
    <xf numFmtId="0" fontId="23" fillId="2" borderId="9" xfId="5" applyFont="1" applyFill="1" applyBorder="1" applyAlignment="1">
      <alignment horizontal="right"/>
    </xf>
    <xf numFmtId="0" fontId="22" fillId="2" borderId="0" xfId="5" applyFont="1" applyFill="1"/>
    <xf numFmtId="4" fontId="22" fillId="2" borderId="0" xfId="5" applyNumberFormat="1" applyFont="1" applyFill="1"/>
    <xf numFmtId="0" fontId="20" fillId="2" borderId="0" xfId="5" applyFont="1" applyFill="1"/>
    <xf numFmtId="0" fontId="19" fillId="2" borderId="0" xfId="5" applyFont="1" applyFill="1"/>
    <xf numFmtId="0" fontId="21" fillId="7" borderId="8" xfId="5" applyFont="1" applyFill="1" applyBorder="1" applyAlignment="1">
      <alignment horizontal="center" vertical="center"/>
    </xf>
    <xf numFmtId="0" fontId="22" fillId="7" borderId="9" xfId="5" applyFont="1" applyFill="1" applyBorder="1" applyAlignment="1">
      <alignment horizontal="right"/>
    </xf>
    <xf numFmtId="0" fontId="22" fillId="7" borderId="0" xfId="5" applyFont="1" applyFill="1"/>
    <xf numFmtId="4" fontId="22" fillId="7" borderId="0" xfId="5" applyNumberFormat="1" applyFont="1" applyFill="1"/>
    <xf numFmtId="0" fontId="20" fillId="7" borderId="0" xfId="5" applyFont="1" applyFill="1"/>
    <xf numFmtId="0" fontId="19" fillId="7" borderId="0" xfId="5" applyFont="1" applyFill="1"/>
    <xf numFmtId="0" fontId="21" fillId="8" borderId="10" xfId="5" applyFont="1" applyFill="1" applyBorder="1" applyAlignment="1">
      <alignment horizontal="center" vertical="center"/>
    </xf>
    <xf numFmtId="0" fontId="22" fillId="8" borderId="11" xfId="5" applyFont="1" applyFill="1" applyBorder="1" applyAlignment="1">
      <alignment horizontal="right"/>
    </xf>
    <xf numFmtId="0" fontId="22" fillId="8" borderId="0" xfId="5" applyFont="1" applyFill="1"/>
    <xf numFmtId="4" fontId="22" fillId="8" borderId="0" xfId="5" applyNumberFormat="1" applyFont="1" applyFill="1"/>
    <xf numFmtId="0" fontId="20" fillId="8" borderId="0" xfId="5" applyFont="1" applyFill="1"/>
    <xf numFmtId="0" fontId="19" fillId="8" borderId="0" xfId="5" applyFont="1" applyFill="1"/>
    <xf numFmtId="0" fontId="17" fillId="0" borderId="0" xfId="5" applyFont="1"/>
    <xf numFmtId="3" fontId="17" fillId="0" borderId="0" xfId="5" applyNumberFormat="1" applyFont="1"/>
    <xf numFmtId="0" fontId="18" fillId="9" borderId="7" xfId="5" applyFont="1" applyFill="1" applyBorder="1" applyAlignment="1">
      <alignment horizontal="center" vertical="center"/>
    </xf>
    <xf numFmtId="4" fontId="24" fillId="9" borderId="1" xfId="5" applyNumberFormat="1" applyFont="1" applyFill="1" applyBorder="1" applyAlignment="1">
      <alignment vertical="center"/>
    </xf>
    <xf numFmtId="4" fontId="25" fillId="9" borderId="12" xfId="5" applyNumberFormat="1" applyFont="1" applyFill="1" applyBorder="1"/>
    <xf numFmtId="4" fontId="22" fillId="9" borderId="12" xfId="5" applyNumberFormat="1" applyFont="1" applyFill="1" applyBorder="1"/>
    <xf numFmtId="4" fontId="26" fillId="9" borderId="12" xfId="5" applyNumberFormat="1" applyFont="1" applyFill="1" applyBorder="1"/>
    <xf numFmtId="0" fontId="26" fillId="9" borderId="12" xfId="5" applyFont="1" applyFill="1" applyBorder="1"/>
    <xf numFmtId="0" fontId="25" fillId="9" borderId="12" xfId="5" applyFont="1" applyFill="1" applyBorder="1"/>
    <xf numFmtId="0" fontId="18" fillId="0" borderId="7" xfId="5" applyFont="1" applyBorder="1" applyAlignment="1">
      <alignment horizontal="center" vertical="center"/>
    </xf>
    <xf numFmtId="4" fontId="24" fillId="0" borderId="1" xfId="5" applyNumberFormat="1" applyFont="1" applyBorder="1" applyAlignment="1">
      <alignment vertical="center"/>
    </xf>
    <xf numFmtId="4" fontId="25" fillId="0" borderId="12" xfId="5" applyNumberFormat="1" applyFont="1" applyBorder="1"/>
    <xf numFmtId="4" fontId="22" fillId="0" borderId="12" xfId="5" applyNumberFormat="1" applyFont="1" applyBorder="1"/>
    <xf numFmtId="4" fontId="26" fillId="0" borderId="12" xfId="5" applyNumberFormat="1" applyFont="1" applyBorder="1"/>
    <xf numFmtId="0" fontId="26" fillId="0" borderId="12" xfId="5" applyFont="1" applyBorder="1"/>
    <xf numFmtId="0" fontId="25" fillId="0" borderId="12" xfId="5" applyFont="1" applyBorder="1"/>
    <xf numFmtId="0" fontId="18" fillId="9" borderId="13" xfId="5" applyFont="1" applyFill="1" applyBorder="1" applyAlignment="1">
      <alignment horizontal="center" vertical="center"/>
    </xf>
    <xf numFmtId="0" fontId="15" fillId="6" borderId="0" xfId="5" applyFill="1"/>
    <xf numFmtId="0" fontId="27" fillId="0" borderId="0" xfId="5" applyFont="1"/>
    <xf numFmtId="0" fontId="15" fillId="0" borderId="0" xfId="5" applyAlignment="1">
      <alignment horizontal="center"/>
    </xf>
    <xf numFmtId="0" fontId="27" fillId="2" borderId="0" xfId="5" applyFont="1" applyFill="1"/>
    <xf numFmtId="4" fontId="20" fillId="2" borderId="7" xfId="5" applyNumberFormat="1" applyFont="1" applyFill="1" applyBorder="1"/>
    <xf numFmtId="0" fontId="27" fillId="6" borderId="0" xfId="5" applyFont="1" applyFill="1"/>
    <xf numFmtId="0" fontId="19" fillId="6" borderId="0" xfId="5" applyFont="1" applyFill="1"/>
    <xf numFmtId="3" fontId="20" fillId="6" borderId="7" xfId="5" applyNumberFormat="1" applyFont="1" applyFill="1" applyBorder="1"/>
    <xf numFmtId="0" fontId="27" fillId="8" borderId="0" xfId="5" applyFont="1" applyFill="1"/>
    <xf numFmtId="0" fontId="15" fillId="8" borderId="0" xfId="5" applyFill="1"/>
    <xf numFmtId="169" fontId="20" fillId="8" borderId="7" xfId="6" applyNumberFormat="1" applyFont="1" applyFill="1" applyBorder="1"/>
    <xf numFmtId="0" fontId="27" fillId="9" borderId="12" xfId="5" applyFont="1" applyFill="1" applyBorder="1"/>
    <xf numFmtId="0" fontId="19" fillId="9" borderId="12" xfId="5" applyFont="1" applyFill="1" applyBorder="1"/>
    <xf numFmtId="0" fontId="15" fillId="9" borderId="12" xfId="5" applyFill="1" applyBorder="1"/>
    <xf numFmtId="0" fontId="15" fillId="9" borderId="2" xfId="5" applyFill="1" applyBorder="1"/>
    <xf numFmtId="0" fontId="27" fillId="0" borderId="12" xfId="5" applyFont="1" applyBorder="1"/>
    <xf numFmtId="0" fontId="19" fillId="0" borderId="12" xfId="5" applyFont="1" applyBorder="1"/>
    <xf numFmtId="0" fontId="15" fillId="0" borderId="12" xfId="5" applyBorder="1"/>
    <xf numFmtId="0" fontId="15" fillId="0" borderId="2" xfId="5" applyBorder="1"/>
    <xf numFmtId="0" fontId="18" fillId="7" borderId="7" xfId="5" applyFont="1" applyFill="1" applyBorder="1" applyAlignment="1">
      <alignment horizontal="center" vertical="center"/>
    </xf>
    <xf numFmtId="4" fontId="24" fillId="7" borderId="1" xfId="5" applyNumberFormat="1" applyFont="1" applyFill="1" applyBorder="1" applyAlignment="1">
      <alignment vertical="center"/>
    </xf>
    <xf numFmtId="4" fontId="25" fillId="7" borderId="12" xfId="5" applyNumberFormat="1" applyFont="1" applyFill="1" applyBorder="1"/>
    <xf numFmtId="4" fontId="22" fillId="7" borderId="12" xfId="5" applyNumberFormat="1" applyFont="1" applyFill="1" applyBorder="1"/>
    <xf numFmtId="4" fontId="26" fillId="7" borderId="12" xfId="5" applyNumberFormat="1" applyFont="1" applyFill="1" applyBorder="1"/>
    <xf numFmtId="0" fontId="26" fillId="7" borderId="12" xfId="5" applyFont="1" applyFill="1" applyBorder="1"/>
    <xf numFmtId="0" fontId="25" fillId="7" borderId="12" xfId="5" applyFont="1" applyFill="1" applyBorder="1"/>
    <xf numFmtId="165" fontId="13" fillId="0" borderId="0" xfId="0" applyNumberFormat="1" applyFont="1" applyAlignment="1"/>
    <xf numFmtId="165" fontId="18" fillId="0" borderId="0" xfId="5" applyNumberFormat="1" applyFont="1"/>
    <xf numFmtId="165" fontId="20" fillId="0" borderId="0" xfId="5" applyNumberFormat="1" applyFont="1"/>
    <xf numFmtId="165" fontId="20" fillId="2" borderId="0" xfId="5" applyNumberFormat="1" applyFont="1" applyFill="1"/>
    <xf numFmtId="165" fontId="20" fillId="7" borderId="0" xfId="5" applyNumberFormat="1" applyFont="1" applyFill="1"/>
    <xf numFmtId="165" fontId="20" fillId="8" borderId="0" xfId="5" applyNumberFormat="1" applyFont="1" applyFill="1"/>
    <xf numFmtId="165" fontId="17" fillId="0" borderId="0" xfId="5" applyNumberFormat="1" applyFont="1"/>
    <xf numFmtId="165" fontId="28" fillId="7" borderId="12" xfId="5" applyNumberFormat="1" applyFont="1" applyFill="1" applyBorder="1"/>
    <xf numFmtId="165" fontId="28" fillId="0" borderId="12" xfId="5" applyNumberFormat="1" applyFont="1" applyBorder="1"/>
    <xf numFmtId="165" fontId="28" fillId="9" borderId="12" xfId="5" applyNumberFormat="1" applyFont="1" applyFill="1" applyBorder="1"/>
    <xf numFmtId="165" fontId="17" fillId="0" borderId="0" xfId="5" applyNumberFormat="1" applyFont="1" applyAlignment="1">
      <alignment horizontal="center"/>
    </xf>
    <xf numFmtId="39" fontId="20" fillId="6" borderId="7" xfId="5" applyNumberFormat="1" applyFont="1" applyFill="1" applyBorder="1"/>
    <xf numFmtId="3" fontId="0" fillId="0" borderId="0" xfId="0" applyNumberFormat="1" applyAlignment="1"/>
    <xf numFmtId="165" fontId="20" fillId="5" borderId="7" xfId="5" applyNumberFormat="1" applyFont="1" applyFill="1" applyBorder="1"/>
    <xf numFmtId="0" fontId="14" fillId="0" borderId="4" xfId="0" applyFont="1" applyBorder="1" applyAlignment="1">
      <alignment horizontal="center" vertical="center" wrapText="1"/>
    </xf>
    <xf numFmtId="4" fontId="5" fillId="0" borderId="0" xfId="0" applyNumberFormat="1" applyFont="1" applyAlignment="1"/>
    <xf numFmtId="4" fontId="9" fillId="0" borderId="0" xfId="0" applyNumberFormat="1" applyFont="1" applyAlignment="1"/>
    <xf numFmtId="4" fontId="14" fillId="0" borderId="4" xfId="0" applyNumberFormat="1" applyFont="1" applyBorder="1" applyAlignment="1">
      <alignment horizontal="center" vertical="center" wrapText="1"/>
    </xf>
    <xf numFmtId="4" fontId="0" fillId="0" borderId="0" xfId="0" applyNumberFormat="1" applyAlignment="1"/>
    <xf numFmtId="4" fontId="18" fillId="0" borderId="0" xfId="5" applyNumberFormat="1" applyFont="1"/>
    <xf numFmtId="4" fontId="20" fillId="0" borderId="0" xfId="5" applyNumberFormat="1" applyFont="1"/>
    <xf numFmtId="4" fontId="20" fillId="7" borderId="7" xfId="5" applyNumberFormat="1" applyFont="1" applyFill="1" applyBorder="1"/>
    <xf numFmtId="4" fontId="20" fillId="8" borderId="7" xfId="6" applyNumberFormat="1" applyFont="1" applyFill="1" applyBorder="1"/>
    <xf numFmtId="4" fontId="28" fillId="7" borderId="2" xfId="5" applyNumberFormat="1" applyFont="1" applyFill="1" applyBorder="1"/>
    <xf numFmtId="4" fontId="28" fillId="0" borderId="2" xfId="5" applyNumberFormat="1" applyFont="1" applyBorder="1"/>
    <xf numFmtId="4" fontId="28" fillId="9" borderId="2" xfId="5" applyNumberFormat="1" applyFont="1" applyFill="1" applyBorder="1"/>
    <xf numFmtId="4" fontId="17" fillId="0" borderId="0" xfId="5" applyNumberFormat="1" applyFont="1" applyAlignment="1">
      <alignment horizontal="center"/>
    </xf>
    <xf numFmtId="168" fontId="5" fillId="0" borderId="0" xfId="0" applyNumberFormat="1" applyFont="1" applyAlignment="1"/>
    <xf numFmtId="168" fontId="14" fillId="0" borderId="4" xfId="0" applyNumberFormat="1" applyFont="1" applyBorder="1" applyAlignment="1">
      <alignment horizontal="center" vertical="center" wrapText="1"/>
    </xf>
    <xf numFmtId="168" fontId="0" fillId="0" borderId="0" xfId="0" applyNumberFormat="1" applyAlignment="1"/>
    <xf numFmtId="168" fontId="20" fillId="0" borderId="0" xfId="5" applyNumberFormat="1" applyFont="1"/>
    <xf numFmtId="168" fontId="15" fillId="0" borderId="0" xfId="5" applyNumberFormat="1"/>
    <xf numFmtId="168" fontId="17" fillId="0" borderId="0" xfId="5" applyNumberFormat="1" applyFont="1"/>
    <xf numFmtId="168" fontId="17" fillId="0" borderId="0" xfId="5" applyNumberFormat="1" applyFont="1" applyAlignment="1">
      <alignment horizontal="center"/>
    </xf>
    <xf numFmtId="2" fontId="5" fillId="0" borderId="0" xfId="0" applyNumberFormat="1" applyFont="1" applyAlignment="1"/>
    <xf numFmtId="2" fontId="9" fillId="0" borderId="0" xfId="0" applyNumberFormat="1" applyFont="1" applyAlignment="1"/>
    <xf numFmtId="2" fontId="0" fillId="0" borderId="0" xfId="0" applyNumberFormat="1" applyAlignment="1"/>
    <xf numFmtId="2" fontId="15" fillId="0" borderId="0" xfId="5" applyNumberFormat="1"/>
    <xf numFmtId="0" fontId="5" fillId="10" borderId="0" xfId="0" applyFont="1" applyFill="1" applyAlignment="1"/>
    <xf numFmtId="165" fontId="5" fillId="10" borderId="0" xfId="0" applyNumberFormat="1" applyFont="1" applyFill="1" applyAlignment="1"/>
    <xf numFmtId="165" fontId="0" fillId="10" borderId="0" xfId="0" applyNumberFormat="1" applyFill="1" applyAlignment="1"/>
    <xf numFmtId="165" fontId="13" fillId="10" borderId="0" xfId="0" applyNumberFormat="1" applyFont="1" applyFill="1" applyAlignment="1"/>
    <xf numFmtId="4" fontId="5" fillId="10" borderId="0" xfId="0" applyNumberFormat="1" applyFont="1" applyFill="1" applyAlignment="1"/>
    <xf numFmtId="168" fontId="5" fillId="10" borderId="0" xfId="0" applyNumberFormat="1" applyFont="1" applyFill="1" applyAlignment="1"/>
    <xf numFmtId="0" fontId="16" fillId="10" borderId="0" xfId="0" applyFont="1" applyFill="1" applyAlignment="1">
      <alignment horizontal="center" vertical="center"/>
    </xf>
    <xf numFmtId="49" fontId="16" fillId="10" borderId="0" xfId="0" applyNumberFormat="1" applyFont="1" applyFill="1" applyAlignment="1">
      <alignment vertical="center"/>
    </xf>
    <xf numFmtId="0" fontId="5" fillId="10" borderId="0" xfId="0" applyFont="1" applyFill="1"/>
    <xf numFmtId="2" fontId="5" fillId="10" borderId="0" xfId="0" applyNumberFormat="1" applyFont="1" applyFill="1" applyAlignment="1"/>
    <xf numFmtId="165" fontId="10" fillId="0" borderId="0" xfId="0" applyNumberFormat="1" applyFont="1" applyAlignment="1"/>
    <xf numFmtId="165" fontId="14" fillId="0" borderId="4" xfId="0" applyNumberFormat="1" applyFont="1" applyBorder="1" applyAlignment="1">
      <alignment horizontal="center" vertical="center" wrapText="1"/>
    </xf>
    <xf numFmtId="165" fontId="15" fillId="0" borderId="0" xfId="5" applyNumberFormat="1"/>
    <xf numFmtId="2" fontId="17" fillId="0" borderId="0" xfId="0" applyNumberFormat="1" applyFont="1" applyAlignment="1">
      <alignment horizontal="center" wrapText="1"/>
    </xf>
    <xf numFmtId="4" fontId="5" fillId="7" borderId="0" xfId="0" applyNumberFormat="1" applyFont="1" applyFill="1" applyAlignment="1"/>
    <xf numFmtId="4" fontId="9" fillId="7" borderId="0" xfId="0" applyNumberFormat="1" applyFont="1" applyFill="1" applyAlignment="1"/>
    <xf numFmtId="4" fontId="5" fillId="11" borderId="0" xfId="0" applyNumberFormat="1" applyFont="1" applyFill="1" applyAlignment="1"/>
    <xf numFmtId="168" fontId="5" fillId="11" borderId="0" xfId="0" applyNumberFormat="1" applyFont="1" applyFill="1" applyAlignment="1"/>
    <xf numFmtId="165" fontId="5" fillId="11" borderId="0" xfId="0" applyNumberFormat="1" applyFont="1" applyFill="1" applyAlignment="1"/>
    <xf numFmtId="2" fontId="5" fillId="11" borderId="0" xfId="0" applyNumberFormat="1" applyFont="1" applyFill="1" applyAlignment="1"/>
    <xf numFmtId="166" fontId="29" fillId="12" borderId="0" xfId="0" applyNumberFormat="1" applyFont="1" applyFill="1" applyAlignment="1">
      <alignment horizontal="center"/>
    </xf>
    <xf numFmtId="0" fontId="29" fillId="12" borderId="0" xfId="0" applyFont="1" applyFill="1"/>
    <xf numFmtId="0" fontId="30" fillId="0" borderId="0" xfId="1" applyNumberFormat="1" applyFont="1" applyAlignment="1">
      <alignment horizontal="center" wrapText="1"/>
    </xf>
    <xf numFmtId="0" fontId="0" fillId="0" borderId="0" xfId="0"/>
    <xf numFmtId="43" fontId="0" fillId="0" borderId="0" xfId="0" applyNumberFormat="1"/>
    <xf numFmtId="166" fontId="29" fillId="13" borderId="0" xfId="0" applyNumberFormat="1" applyFont="1" applyFill="1" applyAlignment="1">
      <alignment horizontal="center"/>
    </xf>
    <xf numFmtId="0" fontId="29" fillId="13" borderId="0" xfId="0" applyFont="1" applyFill="1"/>
    <xf numFmtId="0" fontId="30" fillId="13" borderId="0" xfId="1" applyNumberFormat="1" applyFont="1" applyFill="1" applyAlignment="1">
      <alignment horizontal="center" wrapText="1"/>
    </xf>
    <xf numFmtId="0" fontId="0" fillId="13" borderId="0" xfId="0" applyFill="1"/>
    <xf numFmtId="43" fontId="0" fillId="13" borderId="0" xfId="0" applyNumberFormat="1" applyFill="1"/>
    <xf numFmtId="0" fontId="9" fillId="13" borderId="0" xfId="0" applyFont="1" applyFill="1" applyAlignment="1"/>
    <xf numFmtId="0" fontId="31" fillId="13" borderId="0" xfId="0" applyFont="1" applyFill="1" applyAlignment="1"/>
    <xf numFmtId="4" fontId="7" fillId="0" borderId="0" xfId="0" applyNumberFormat="1" applyFont="1" applyAlignment="1"/>
    <xf numFmtId="4" fontId="2" fillId="0" borderId="0" xfId="0" applyNumberFormat="1" applyFont="1" applyAlignment="1"/>
    <xf numFmtId="170" fontId="0" fillId="0" borderId="0" xfId="0" applyNumberFormat="1" applyAlignment="1"/>
    <xf numFmtId="170" fontId="2" fillId="0" borderId="0" xfId="0" applyNumberFormat="1" applyFont="1" applyAlignment="1"/>
    <xf numFmtId="4" fontId="20" fillId="2" borderId="0" xfId="5" applyNumberFormat="1" applyFont="1" applyFill="1"/>
    <xf numFmtId="4" fontId="20" fillId="7" borderId="0" xfId="5" applyNumberFormat="1" applyFont="1" applyFill="1"/>
    <xf numFmtId="4" fontId="20" fillId="8" borderId="0" xfId="6" applyNumberFormat="1" applyFont="1" applyFill="1" applyBorder="1"/>
    <xf numFmtId="4" fontId="28" fillId="7" borderId="0" xfId="5" applyNumberFormat="1" applyFont="1" applyFill="1"/>
    <xf numFmtId="4" fontId="28" fillId="0" borderId="0" xfId="5" applyNumberFormat="1" applyFont="1"/>
    <xf numFmtId="4" fontId="28" fillId="9" borderId="0" xfId="5" applyNumberFormat="1" applyFont="1" applyFill="1"/>
    <xf numFmtId="0" fontId="5" fillId="14" borderId="0" xfId="0" applyFont="1" applyFill="1" applyAlignment="1"/>
    <xf numFmtId="165" fontId="5" fillId="14" borderId="0" xfId="0" applyNumberFormat="1" applyFont="1" applyFill="1" applyAlignment="1"/>
    <xf numFmtId="165" fontId="0" fillId="14" borderId="0" xfId="0" applyNumberFormat="1" applyFill="1" applyAlignment="1"/>
    <xf numFmtId="165" fontId="13" fillId="14" borderId="0" xfId="0" applyNumberFormat="1" applyFont="1" applyFill="1" applyAlignment="1"/>
    <xf numFmtId="4" fontId="5" fillId="14" borderId="0" xfId="0" applyNumberFormat="1" applyFont="1" applyFill="1" applyAlignment="1"/>
    <xf numFmtId="168" fontId="5" fillId="14" borderId="0" xfId="0" applyNumberFormat="1" applyFont="1" applyFill="1" applyAlignment="1"/>
    <xf numFmtId="0" fontId="16" fillId="14" borderId="0" xfId="0" applyFont="1" applyFill="1" applyAlignment="1">
      <alignment horizontal="center" vertical="center"/>
    </xf>
    <xf numFmtId="49" fontId="16" fillId="14" borderId="0" xfId="0" applyNumberFormat="1" applyFont="1" applyFill="1" applyAlignment="1">
      <alignment vertical="center"/>
    </xf>
    <xf numFmtId="0" fontId="5" fillId="14" borderId="0" xfId="0" applyFont="1" applyFill="1"/>
    <xf numFmtId="2" fontId="5" fillId="14" borderId="0" xfId="0" applyNumberFormat="1" applyFont="1" applyFill="1" applyAlignment="1"/>
    <xf numFmtId="0" fontId="3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5" fillId="0" borderId="17" xfId="0" applyFont="1" applyFill="1" applyBorder="1" applyAlignment="1"/>
    <xf numFmtId="165" fontId="5" fillId="0" borderId="18" xfId="0" applyNumberFormat="1" applyFont="1" applyFill="1" applyBorder="1" applyAlignment="1"/>
    <xf numFmtId="165" fontId="5" fillId="0" borderId="22" xfId="0" applyNumberFormat="1" applyFont="1" applyFill="1" applyBorder="1" applyAlignment="1"/>
    <xf numFmtId="165" fontId="5" fillId="0" borderId="2" xfId="0" applyNumberFormat="1" applyFont="1" applyBorder="1" applyAlignment="1"/>
    <xf numFmtId="0" fontId="32" fillId="0" borderId="19" xfId="0" applyFont="1" applyBorder="1" applyAlignment="1"/>
    <xf numFmtId="165" fontId="5" fillId="0" borderId="21" xfId="0" applyNumberFormat="1" applyFont="1" applyBorder="1" applyAlignment="1"/>
    <xf numFmtId="0" fontId="33" fillId="0" borderId="0" xfId="0" applyFont="1" applyFill="1" applyAlignment="1"/>
    <xf numFmtId="0" fontId="34" fillId="0" borderId="0" xfId="0" applyFont="1" applyFill="1" applyAlignment="1"/>
    <xf numFmtId="165" fontId="33" fillId="0" borderId="0" xfId="0" applyNumberFormat="1" applyFont="1" applyFill="1" applyAlignment="1"/>
    <xf numFmtId="0" fontId="33" fillId="0" borderId="0" xfId="0" applyFont="1" applyAlignment="1"/>
    <xf numFmtId="0" fontId="35" fillId="0" borderId="0" xfId="0" applyFont="1" applyAlignment="1"/>
    <xf numFmtId="165" fontId="35" fillId="0" borderId="0" xfId="0" applyNumberFormat="1" applyFont="1" applyAlignment="1"/>
    <xf numFmtId="0" fontId="36" fillId="0" borderId="0" xfId="0" applyFont="1" applyFill="1" applyAlignment="1"/>
    <xf numFmtId="0" fontId="5" fillId="0" borderId="18" xfId="0" applyFont="1" applyFill="1" applyBorder="1" applyAlignment="1"/>
    <xf numFmtId="165" fontId="5" fillId="0" borderId="5" xfId="0" applyNumberFormat="1" applyFont="1" applyFill="1" applyBorder="1" applyAlignment="1"/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6" fillId="0" borderId="18" xfId="0" applyFont="1" applyFill="1" applyBorder="1" applyAlignment="1"/>
    <xf numFmtId="0" fontId="16" fillId="0" borderId="17" xfId="0" applyFont="1" applyFill="1" applyBorder="1" applyAlignment="1"/>
    <xf numFmtId="165" fontId="16" fillId="0" borderId="18" xfId="0" applyNumberFormat="1" applyFont="1" applyFill="1" applyBorder="1" applyAlignment="1"/>
    <xf numFmtId="0" fontId="16" fillId="0" borderId="3" xfId="0" applyFont="1" applyFill="1" applyBorder="1" applyAlignment="1"/>
    <xf numFmtId="0" fontId="16" fillId="0" borderId="15" xfId="0" applyFont="1" applyFill="1" applyBorder="1" applyAlignment="1"/>
    <xf numFmtId="165" fontId="16" fillId="0" borderId="3" xfId="0" applyNumberFormat="1" applyFont="1" applyFill="1" applyBorder="1" applyAlignment="1"/>
    <xf numFmtId="0" fontId="16" fillId="0" borderId="26" xfId="0" applyFont="1" applyFill="1" applyBorder="1" applyAlignment="1"/>
    <xf numFmtId="0" fontId="16" fillId="0" borderId="27" xfId="0" applyFont="1" applyFill="1" applyBorder="1" applyAlignment="1"/>
    <xf numFmtId="165" fontId="16" fillId="0" borderId="26" xfId="0" applyNumberFormat="1" applyFont="1" applyFill="1" applyBorder="1" applyAlignment="1"/>
    <xf numFmtId="0" fontId="5" fillId="0" borderId="0" xfId="0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5" fontId="32" fillId="0" borderId="34" xfId="0" applyNumberFormat="1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65" fontId="32" fillId="0" borderId="36" xfId="0" applyNumberFormat="1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165" fontId="16" fillId="0" borderId="29" xfId="0" applyNumberFormat="1" applyFont="1" applyFill="1" applyBorder="1" applyAlignment="1"/>
    <xf numFmtId="165" fontId="16" fillId="0" borderId="30" xfId="0" applyNumberFormat="1" applyFont="1" applyFill="1" applyBorder="1" applyAlignment="1"/>
    <xf numFmtId="165" fontId="16" fillId="0" borderId="31" xfId="0" applyNumberFormat="1" applyFont="1" applyFill="1" applyBorder="1" applyAlignment="1"/>
    <xf numFmtId="165" fontId="16" fillId="0" borderId="4" xfId="0" applyNumberFormat="1" applyFont="1" applyFill="1" applyBorder="1" applyAlignment="1"/>
    <xf numFmtId="165" fontId="16" fillId="0" borderId="4" xfId="0" applyNumberFormat="1" applyFont="1" applyBorder="1" applyAlignment="1"/>
    <xf numFmtId="165" fontId="16" fillId="0" borderId="33" xfId="0" applyNumberFormat="1" applyFont="1" applyFill="1" applyBorder="1" applyAlignment="1"/>
    <xf numFmtId="165" fontId="4" fillId="0" borderId="34" xfId="0" applyNumberFormat="1" applyFont="1" applyFill="1" applyBorder="1" applyAlignment="1">
      <alignment horizontal="center" vertical="center"/>
    </xf>
    <xf numFmtId="165" fontId="4" fillId="0" borderId="36" xfId="0" applyNumberFormat="1" applyFont="1" applyFill="1" applyBorder="1" applyAlignment="1">
      <alignment horizontal="center" vertical="center"/>
    </xf>
    <xf numFmtId="165" fontId="5" fillId="0" borderId="29" xfId="0" applyNumberFormat="1" applyFont="1" applyFill="1" applyBorder="1" applyAlignment="1"/>
    <xf numFmtId="165" fontId="16" fillId="0" borderId="32" xfId="0" applyNumberFormat="1" applyFont="1" applyFill="1" applyBorder="1" applyAlignment="1"/>
    <xf numFmtId="165" fontId="32" fillId="0" borderId="20" xfId="0" applyNumberFormat="1" applyFont="1" applyBorder="1" applyAlignment="1"/>
    <xf numFmtId="3" fontId="33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3" fontId="4" fillId="0" borderId="25" xfId="0" applyNumberFormat="1" applyFont="1" applyFill="1" applyBorder="1" applyAlignment="1">
      <alignment horizontal="center" vertical="center"/>
    </xf>
    <xf numFmtId="3" fontId="4" fillId="0" borderId="38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/>
    <xf numFmtId="3" fontId="16" fillId="0" borderId="14" xfId="0" applyNumberFormat="1" applyFont="1" applyFill="1" applyBorder="1" applyAlignment="1"/>
    <xf numFmtId="3" fontId="16" fillId="0" borderId="16" xfId="0" applyNumberFormat="1" applyFont="1" applyFill="1" applyBorder="1" applyAlignment="1"/>
    <xf numFmtId="3" fontId="32" fillId="0" borderId="20" xfId="0" applyNumberFormat="1" applyFont="1" applyBorder="1" applyAlignment="1"/>
    <xf numFmtId="3" fontId="5" fillId="0" borderId="0" xfId="0" applyNumberFormat="1" applyFont="1" applyAlignment="1"/>
    <xf numFmtId="165" fontId="32" fillId="0" borderId="28" xfId="0" applyNumberFormat="1" applyFont="1" applyBorder="1" applyAlignment="1">
      <alignment horizontal="left"/>
    </xf>
    <xf numFmtId="165" fontId="32" fillId="0" borderId="0" xfId="0" applyNumberFormat="1" applyFont="1" applyAlignment="1"/>
  </cellXfs>
  <cellStyles count="7">
    <cellStyle name="Comma" xfId="1" builtinId="3"/>
    <cellStyle name="Comma 2" xfId="2" xr:uid="{00000000-0005-0000-0000-000001000000}"/>
    <cellStyle name="Currency 2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Percent 2" xfId="6" xr:uid="{00000000-0005-0000-0000-000006000000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family val="2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family val="2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family val="2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family val="2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family val="2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</border>
    </dxf>
    <dxf>
      <font>
        <strike val="0"/>
        <outline val="0"/>
        <shadow val="0"/>
        <u val="none"/>
        <vertAlign val="baseline"/>
        <sz val="11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family val="2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family val="2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5F23AF9-ADF6-417C-A837-A7D95E3193BA}" name="Table3" displayName="Table3" ref="A6:J427" totalsRowShown="0" dataDxfId="6" headerRowBorderDxfId="11" tableBorderDxfId="12">
  <autoFilter ref="A6:J427" xr:uid="{75F23AF9-ADF6-417C-A837-A7D95E3193BA}"/>
  <tableColumns count="10">
    <tableColumn id="1" xr3:uid="{DDB7DE61-9376-49B0-B546-C7373910CF33}" name="Column1" dataDxfId="10"/>
    <tableColumn id="2" xr3:uid="{885CB55F-4810-4D5A-A9FD-44EE540E354E}" name="Column2" dataDxfId="9"/>
    <tableColumn id="6" xr3:uid="{355416DB-CD1E-4142-A5A6-504529926260}" name="Column22" dataDxfId="1"/>
    <tableColumn id="7" xr3:uid="{CC0A8021-9C06-483C-AE62-4A1423A45E93}" name="Column23" dataDxfId="0"/>
    <tableColumn id="8" xr3:uid="{F7E84490-EE0F-4522-832B-8EC430F42191}" name="Column24" dataDxfId="4"/>
    <tableColumn id="9" xr3:uid="{472115BC-1F08-463E-91D8-041E9B322F27}" name="Column25" dataDxfId="3"/>
    <tableColumn id="10" xr3:uid="{1E9046A5-F46F-4033-B3D7-F1116E03B77C}" name="Column26" dataDxfId="2"/>
    <tableColumn id="3" xr3:uid="{37E3A5D5-B8CD-4B1E-876D-A168880DF420}" name="Column3" dataDxfId="8"/>
    <tableColumn id="4" xr3:uid="{5592E054-6F19-4E5A-BDAC-E03286AEDFC5}" name="Column4" dataDxfId="5"/>
    <tableColumn id="5" xr3:uid="{8E382BAB-96B8-4319-8583-67939F629F1D}" name="Column5" dataDxfId="7">
      <calculatedColumnFormula>SUM(H7+I7)</calculatedColumnFormula>
    </tableColumn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20F0B-883E-4ADF-B2E8-55A73C498AF0}">
  <dimension ref="A1:M433"/>
  <sheetViews>
    <sheetView tabSelected="1" topLeftCell="A369" workbookViewId="0">
      <selection activeCell="J429" sqref="J429"/>
    </sheetView>
  </sheetViews>
  <sheetFormatPr defaultRowHeight="12.5" x14ac:dyDescent="0.25"/>
  <cols>
    <col min="1" max="1" width="9.81640625" customWidth="1"/>
    <col min="2" max="2" width="26.54296875" customWidth="1"/>
    <col min="3" max="3" width="13.36328125" style="122" bestFit="1" customWidth="1"/>
    <col min="4" max="4" width="22.6328125" style="4" customWidth="1"/>
    <col min="5" max="5" width="23.54296875" style="4" customWidth="1"/>
    <col min="6" max="6" width="22.6328125" style="4" customWidth="1"/>
    <col min="7" max="7" width="25.6328125" style="4" customWidth="1"/>
    <col min="8" max="8" width="23.54296875" style="4" customWidth="1"/>
    <col min="9" max="9" width="18.7265625" style="4" customWidth="1"/>
    <col min="10" max="10" width="20.6328125" customWidth="1"/>
    <col min="12" max="12" width="21" bestFit="1" customWidth="1"/>
    <col min="13" max="13" width="15.81640625" style="4" bestFit="1" customWidth="1"/>
    <col min="14" max="14" width="9.90625" bestFit="1" customWidth="1"/>
  </cols>
  <sheetData>
    <row r="1" spans="1:13" s="213" customFormat="1" ht="30" customHeight="1" x14ac:dyDescent="0.4">
      <c r="A1" s="210" t="s">
        <v>704</v>
      </c>
      <c r="B1" s="209"/>
      <c r="C1" s="251"/>
      <c r="D1" s="211"/>
      <c r="E1" s="211"/>
      <c r="F1" s="211"/>
      <c r="G1" s="211"/>
      <c r="H1" s="211"/>
      <c r="I1" s="211"/>
      <c r="J1" s="209"/>
      <c r="K1" s="212"/>
      <c r="M1" s="214"/>
    </row>
    <row r="2" spans="1:13" s="213" customFormat="1" ht="18.5" customHeight="1" x14ac:dyDescent="0.4">
      <c r="A2" s="215" t="s">
        <v>705</v>
      </c>
      <c r="B2" s="209"/>
      <c r="C2" s="251"/>
      <c r="D2" s="211"/>
      <c r="E2" s="211"/>
      <c r="F2" s="211"/>
      <c r="G2" s="211"/>
      <c r="H2" s="211"/>
      <c r="I2" s="211"/>
      <c r="J2" s="209"/>
      <c r="K2" s="212"/>
      <c r="M2" s="214"/>
    </row>
    <row r="3" spans="1:13" s="232" customFormat="1" ht="18.5" customHeight="1" thickBot="1" x14ac:dyDescent="0.3">
      <c r="A3" s="229" t="s">
        <v>706</v>
      </c>
      <c r="B3" s="229"/>
      <c r="C3" s="252"/>
      <c r="D3" s="230"/>
      <c r="E3" s="230"/>
      <c r="F3" s="230"/>
      <c r="G3" s="230"/>
      <c r="H3" s="230"/>
      <c r="I3" s="230"/>
      <c r="J3" s="229"/>
      <c r="K3" s="231"/>
      <c r="M3" s="233"/>
    </row>
    <row r="4" spans="1:13" ht="18.5" customHeight="1" x14ac:dyDescent="0.3">
      <c r="A4" s="218" t="s">
        <v>469</v>
      </c>
      <c r="B4" s="219" t="s">
        <v>470</v>
      </c>
      <c r="C4" s="253" t="s">
        <v>468</v>
      </c>
      <c r="D4" s="246" t="s">
        <v>714</v>
      </c>
      <c r="E4" s="246" t="s">
        <v>718</v>
      </c>
      <c r="F4" s="246" t="s">
        <v>720</v>
      </c>
      <c r="G4" s="246" t="s">
        <v>723</v>
      </c>
      <c r="H4" s="234" t="s">
        <v>725</v>
      </c>
      <c r="I4" s="234" t="s">
        <v>729</v>
      </c>
      <c r="J4" s="235" t="s">
        <v>727</v>
      </c>
      <c r="K4" s="7"/>
    </row>
    <row r="5" spans="1:13" s="201" customFormat="1" ht="20.5" customHeight="1" thickBot="1" x14ac:dyDescent="0.3">
      <c r="A5" s="236" t="s">
        <v>731</v>
      </c>
      <c r="B5" s="239"/>
      <c r="C5" s="254"/>
      <c r="D5" s="247" t="s">
        <v>715</v>
      </c>
      <c r="E5" s="247" t="s">
        <v>717</v>
      </c>
      <c r="F5" s="247" t="s">
        <v>721</v>
      </c>
      <c r="G5" s="247" t="s">
        <v>724</v>
      </c>
      <c r="H5" s="237" t="s">
        <v>726</v>
      </c>
      <c r="I5" s="237" t="s">
        <v>730</v>
      </c>
      <c r="J5" s="238" t="s">
        <v>728</v>
      </c>
      <c r="K5" s="200"/>
      <c r="M5" s="202"/>
    </row>
    <row r="6" spans="1:13" ht="14" hidden="1" x14ac:dyDescent="0.3">
      <c r="A6" s="216" t="s">
        <v>707</v>
      </c>
      <c r="B6" s="203" t="s">
        <v>708</v>
      </c>
      <c r="C6" s="255" t="s">
        <v>712</v>
      </c>
      <c r="D6" s="248" t="s">
        <v>713</v>
      </c>
      <c r="E6" s="248" t="s">
        <v>716</v>
      </c>
      <c r="F6" s="248" t="s">
        <v>719</v>
      </c>
      <c r="G6" s="248" t="s">
        <v>722</v>
      </c>
      <c r="H6" s="204" t="s">
        <v>709</v>
      </c>
      <c r="I6" s="205" t="s">
        <v>710</v>
      </c>
      <c r="J6" s="217" t="s">
        <v>711</v>
      </c>
      <c r="K6" s="7"/>
    </row>
    <row r="7" spans="1:13" ht="14" x14ac:dyDescent="0.3">
      <c r="A7" s="220">
        <v>7</v>
      </c>
      <c r="B7" s="221" t="s">
        <v>10</v>
      </c>
      <c r="C7" s="256">
        <v>809</v>
      </c>
      <c r="D7" s="243">
        <v>322723.32</v>
      </c>
      <c r="E7" s="243">
        <v>398.9163411619283</v>
      </c>
      <c r="F7" s="243">
        <v>0</v>
      </c>
      <c r="G7" s="243">
        <v>0</v>
      </c>
      <c r="H7" s="222">
        <v>0</v>
      </c>
      <c r="I7" s="243">
        <v>0</v>
      </c>
      <c r="J7" s="240">
        <f>SUM(H7+I7)</f>
        <v>0</v>
      </c>
      <c r="K7" s="7"/>
    </row>
    <row r="8" spans="1:13" ht="14" x14ac:dyDescent="0.3">
      <c r="A8" s="223">
        <v>14</v>
      </c>
      <c r="B8" s="224" t="s">
        <v>11</v>
      </c>
      <c r="C8" s="256">
        <v>1497</v>
      </c>
      <c r="D8" s="243">
        <v>960372.45</v>
      </c>
      <c r="E8" s="243">
        <v>641.53136272545089</v>
      </c>
      <c r="F8" s="243">
        <v>0</v>
      </c>
      <c r="G8" s="243">
        <v>0</v>
      </c>
      <c r="H8" s="225">
        <v>0</v>
      </c>
      <c r="I8" s="244">
        <v>354.37</v>
      </c>
      <c r="J8" s="241">
        <f>SUM(H8+I8)</f>
        <v>354.37</v>
      </c>
      <c r="K8" s="7"/>
    </row>
    <row r="9" spans="1:13" ht="14" x14ac:dyDescent="0.3">
      <c r="A9" s="223">
        <v>63</v>
      </c>
      <c r="B9" s="224" t="s">
        <v>12</v>
      </c>
      <c r="C9" s="256">
        <v>408</v>
      </c>
      <c r="D9" s="243">
        <v>262392.7</v>
      </c>
      <c r="E9" s="243">
        <v>643.1193627450981</v>
      </c>
      <c r="F9" s="243">
        <v>0</v>
      </c>
      <c r="G9" s="243">
        <v>0</v>
      </c>
      <c r="H9" s="225">
        <v>0</v>
      </c>
      <c r="I9" s="244">
        <v>141.47</v>
      </c>
      <c r="J9" s="241">
        <f>SUM(H9+I9)</f>
        <v>141.47</v>
      </c>
      <c r="K9" s="7"/>
    </row>
    <row r="10" spans="1:13" ht="14" x14ac:dyDescent="0.3">
      <c r="A10" s="223">
        <v>70</v>
      </c>
      <c r="B10" s="224" t="s">
        <v>13</v>
      </c>
      <c r="C10" s="256">
        <v>722</v>
      </c>
      <c r="D10" s="243">
        <v>345668.98</v>
      </c>
      <c r="E10" s="243">
        <v>478.76590027700826</v>
      </c>
      <c r="F10" s="243">
        <v>0</v>
      </c>
      <c r="G10" s="243">
        <v>0</v>
      </c>
      <c r="H10" s="225">
        <v>0</v>
      </c>
      <c r="I10" s="243">
        <v>0</v>
      </c>
      <c r="J10" s="241">
        <f>SUM(H10+I10)</f>
        <v>0</v>
      </c>
      <c r="K10" s="7"/>
    </row>
    <row r="11" spans="1:13" ht="14" x14ac:dyDescent="0.3">
      <c r="A11" s="223">
        <v>84</v>
      </c>
      <c r="B11" s="224" t="s">
        <v>14</v>
      </c>
      <c r="C11" s="256">
        <v>240</v>
      </c>
      <c r="D11" s="243">
        <v>210000.44</v>
      </c>
      <c r="E11" s="243">
        <v>875.00183333333337</v>
      </c>
      <c r="F11" s="243">
        <v>214.7</v>
      </c>
      <c r="G11" s="243">
        <v>51528</v>
      </c>
      <c r="H11" s="225">
        <v>49372.88</v>
      </c>
      <c r="I11" s="243">
        <v>0</v>
      </c>
      <c r="J11" s="241">
        <f>SUM(H11+I11)</f>
        <v>49372.88</v>
      </c>
      <c r="K11" s="7"/>
    </row>
    <row r="12" spans="1:13" ht="14" x14ac:dyDescent="0.3">
      <c r="A12" s="223">
        <v>91</v>
      </c>
      <c r="B12" s="224" t="s">
        <v>15</v>
      </c>
      <c r="C12" s="256">
        <v>525</v>
      </c>
      <c r="D12" s="243">
        <v>519916.2</v>
      </c>
      <c r="E12" s="243">
        <v>990.31657142857148</v>
      </c>
      <c r="F12" s="243">
        <v>330.02</v>
      </c>
      <c r="G12" s="243">
        <v>173260.5</v>
      </c>
      <c r="H12" s="225">
        <v>166014.01</v>
      </c>
      <c r="I12" s="243">
        <v>0</v>
      </c>
      <c r="J12" s="241">
        <f>SUM(H12+I12)</f>
        <v>166014.01</v>
      </c>
      <c r="K12" s="7"/>
    </row>
    <row r="13" spans="1:13" ht="14" x14ac:dyDescent="0.3">
      <c r="A13" s="223">
        <v>105</v>
      </c>
      <c r="B13" s="224" t="s">
        <v>16</v>
      </c>
      <c r="C13" s="256">
        <v>453</v>
      </c>
      <c r="D13" s="243">
        <v>356758.17</v>
      </c>
      <c r="E13" s="243">
        <v>787.54562913907284</v>
      </c>
      <c r="F13" s="243">
        <v>127.25</v>
      </c>
      <c r="G13" s="243">
        <v>57644.25</v>
      </c>
      <c r="H13" s="225">
        <v>55233.32</v>
      </c>
      <c r="I13" s="243">
        <v>0</v>
      </c>
      <c r="J13" s="241">
        <f>SUM(H13+I13)</f>
        <v>55233.32</v>
      </c>
      <c r="K13" s="7"/>
    </row>
    <row r="14" spans="1:13" ht="14" x14ac:dyDescent="0.3">
      <c r="A14" s="223">
        <v>112</v>
      </c>
      <c r="B14" s="224" t="s">
        <v>17</v>
      </c>
      <c r="C14" s="256">
        <v>1668</v>
      </c>
      <c r="D14" s="243">
        <v>773530.23</v>
      </c>
      <c r="E14" s="243">
        <v>463.74714028776975</v>
      </c>
      <c r="F14" s="243">
        <v>0</v>
      </c>
      <c r="G14" s="243">
        <v>0</v>
      </c>
      <c r="H14" s="225">
        <v>0</v>
      </c>
      <c r="I14" s="243">
        <v>0</v>
      </c>
      <c r="J14" s="241">
        <f>SUM(H14+I14)</f>
        <v>0</v>
      </c>
      <c r="K14" s="7"/>
    </row>
    <row r="15" spans="1:13" ht="14" x14ac:dyDescent="0.3">
      <c r="A15" s="223">
        <v>119</v>
      </c>
      <c r="B15" s="224" t="s">
        <v>18</v>
      </c>
      <c r="C15" s="256">
        <v>1510</v>
      </c>
      <c r="D15" s="243">
        <v>849183.6</v>
      </c>
      <c r="E15" s="243">
        <v>562.37324503311254</v>
      </c>
      <c r="F15" s="243">
        <v>0</v>
      </c>
      <c r="G15" s="243">
        <v>0</v>
      </c>
      <c r="H15" s="225">
        <v>0</v>
      </c>
      <c r="I15" s="243">
        <v>0</v>
      </c>
      <c r="J15" s="241">
        <f>SUM(H15+I15)</f>
        <v>0</v>
      </c>
      <c r="K15" s="7"/>
    </row>
    <row r="16" spans="1:13" ht="14" x14ac:dyDescent="0.3">
      <c r="A16" s="223">
        <v>140</v>
      </c>
      <c r="B16" s="224" t="s">
        <v>19</v>
      </c>
      <c r="C16" s="256">
        <v>2231</v>
      </c>
      <c r="D16" s="243">
        <v>1224789.3500000001</v>
      </c>
      <c r="E16" s="243">
        <v>548.9867099955178</v>
      </c>
      <c r="F16" s="243">
        <v>0</v>
      </c>
      <c r="G16" s="243">
        <v>0</v>
      </c>
      <c r="H16" s="225">
        <v>0</v>
      </c>
      <c r="I16" s="243">
        <v>0</v>
      </c>
      <c r="J16" s="241">
        <f>SUM(H16+I16)</f>
        <v>0</v>
      </c>
      <c r="K16" s="7"/>
    </row>
    <row r="17" spans="1:11" ht="14" x14ac:dyDescent="0.3">
      <c r="A17" s="223">
        <v>147</v>
      </c>
      <c r="B17" s="224" t="s">
        <v>20</v>
      </c>
      <c r="C17" s="256">
        <v>14825</v>
      </c>
      <c r="D17" s="243">
        <v>3659452.7</v>
      </c>
      <c r="E17" s="243">
        <v>246.84335244519394</v>
      </c>
      <c r="F17" s="243">
        <v>0</v>
      </c>
      <c r="G17" s="243">
        <v>0</v>
      </c>
      <c r="H17" s="225">
        <v>0</v>
      </c>
      <c r="I17" s="243">
        <v>0</v>
      </c>
      <c r="J17" s="241">
        <f>SUM(H17+I17)</f>
        <v>0</v>
      </c>
      <c r="K17" s="7"/>
    </row>
    <row r="18" spans="1:11" ht="14" x14ac:dyDescent="0.3">
      <c r="A18" s="223">
        <v>154</v>
      </c>
      <c r="B18" s="224" t="s">
        <v>21</v>
      </c>
      <c r="C18" s="256">
        <v>1315</v>
      </c>
      <c r="D18" s="243">
        <v>684977.14</v>
      </c>
      <c r="E18" s="243">
        <v>520.8951634980989</v>
      </c>
      <c r="F18" s="243">
        <v>0</v>
      </c>
      <c r="G18" s="243">
        <v>0</v>
      </c>
      <c r="H18" s="225">
        <v>0</v>
      </c>
      <c r="I18" s="243">
        <v>0</v>
      </c>
      <c r="J18" s="241">
        <f>SUM(H18+I18)</f>
        <v>0</v>
      </c>
      <c r="K18" s="7"/>
    </row>
    <row r="19" spans="1:11" ht="14" x14ac:dyDescent="0.3">
      <c r="A19" s="223">
        <v>161</v>
      </c>
      <c r="B19" s="224" t="s">
        <v>22</v>
      </c>
      <c r="C19" s="256">
        <v>270</v>
      </c>
      <c r="D19" s="243">
        <v>248942.24</v>
      </c>
      <c r="E19" s="243">
        <v>922.00829629629629</v>
      </c>
      <c r="F19" s="243">
        <v>261.70999999999998</v>
      </c>
      <c r="G19" s="243">
        <v>70661.7</v>
      </c>
      <c r="H19" s="225">
        <v>67706.33</v>
      </c>
      <c r="I19" s="243">
        <v>0</v>
      </c>
      <c r="J19" s="241">
        <f>SUM(H19+I19)</f>
        <v>67706.33</v>
      </c>
      <c r="K19" s="7"/>
    </row>
    <row r="20" spans="1:11" ht="14" x14ac:dyDescent="0.3">
      <c r="A20" s="223">
        <v>2450</v>
      </c>
      <c r="B20" s="224" t="s">
        <v>23</v>
      </c>
      <c r="C20" s="256">
        <v>2000</v>
      </c>
      <c r="D20" s="243">
        <v>793142.41</v>
      </c>
      <c r="E20" s="243">
        <v>396.57120500000002</v>
      </c>
      <c r="F20" s="243">
        <v>0</v>
      </c>
      <c r="G20" s="243">
        <v>0</v>
      </c>
      <c r="H20" s="225">
        <v>0</v>
      </c>
      <c r="I20" s="243">
        <v>0</v>
      </c>
      <c r="J20" s="241">
        <f>SUM(H20+I20)</f>
        <v>0</v>
      </c>
      <c r="K20" s="7"/>
    </row>
    <row r="21" spans="1:11" ht="14" x14ac:dyDescent="0.3">
      <c r="A21" s="223">
        <v>170</v>
      </c>
      <c r="B21" s="224" t="s">
        <v>24</v>
      </c>
      <c r="C21" s="256">
        <v>1995</v>
      </c>
      <c r="D21" s="243">
        <v>1541429.22</v>
      </c>
      <c r="E21" s="243">
        <v>772.64622556390975</v>
      </c>
      <c r="F21" s="243">
        <v>112.35</v>
      </c>
      <c r="G21" s="243">
        <v>224138.25</v>
      </c>
      <c r="H21" s="225">
        <v>214763.84</v>
      </c>
      <c r="I21" s="243">
        <v>0</v>
      </c>
      <c r="J21" s="241">
        <f>SUM(H21+I21)</f>
        <v>214763.84</v>
      </c>
      <c r="K21" s="7"/>
    </row>
    <row r="22" spans="1:11" ht="14" x14ac:dyDescent="0.3">
      <c r="A22" s="223">
        <v>182</v>
      </c>
      <c r="B22" s="224" t="s">
        <v>25</v>
      </c>
      <c r="C22" s="256">
        <v>2244</v>
      </c>
      <c r="D22" s="243">
        <v>1162742.07</v>
      </c>
      <c r="E22" s="243">
        <v>518.15600267379682</v>
      </c>
      <c r="F22" s="243">
        <v>0</v>
      </c>
      <c r="G22" s="243">
        <v>0</v>
      </c>
      <c r="H22" s="225">
        <v>0</v>
      </c>
      <c r="I22" s="243">
        <v>0</v>
      </c>
      <c r="J22" s="241">
        <f>SUM(H22+I22)</f>
        <v>0</v>
      </c>
      <c r="K22" s="7"/>
    </row>
    <row r="23" spans="1:11" ht="14" x14ac:dyDescent="0.3">
      <c r="A23" s="223">
        <v>196</v>
      </c>
      <c r="B23" s="224" t="s">
        <v>26</v>
      </c>
      <c r="C23" s="256">
        <v>464</v>
      </c>
      <c r="D23" s="243">
        <v>642592.75</v>
      </c>
      <c r="E23" s="243">
        <v>1384.8981681034484</v>
      </c>
      <c r="F23" s="243">
        <v>724.6</v>
      </c>
      <c r="G23" s="243">
        <v>336214.4</v>
      </c>
      <c r="H23" s="225">
        <v>322152.49</v>
      </c>
      <c r="I23" s="243">
        <v>0</v>
      </c>
      <c r="J23" s="241">
        <f>SUM(H23+I23)</f>
        <v>322152.49</v>
      </c>
      <c r="K23" s="7"/>
    </row>
    <row r="24" spans="1:11" ht="14" x14ac:dyDescent="0.3">
      <c r="A24" s="223">
        <v>203</v>
      </c>
      <c r="B24" s="224" t="s">
        <v>27</v>
      </c>
      <c r="C24" s="256">
        <v>754</v>
      </c>
      <c r="D24" s="243">
        <v>659538.26</v>
      </c>
      <c r="E24" s="243">
        <v>874.71917771883295</v>
      </c>
      <c r="F24" s="243">
        <v>214.42</v>
      </c>
      <c r="G24" s="243">
        <v>161672.68</v>
      </c>
      <c r="H24" s="225">
        <v>154910.85</v>
      </c>
      <c r="I24" s="243">
        <v>0</v>
      </c>
      <c r="J24" s="241">
        <f>SUM(H24+I24)</f>
        <v>154910.85</v>
      </c>
      <c r="K24" s="7"/>
    </row>
    <row r="25" spans="1:11" ht="14" x14ac:dyDescent="0.3">
      <c r="A25" s="223">
        <v>217</v>
      </c>
      <c r="B25" s="224" t="s">
        <v>28</v>
      </c>
      <c r="C25" s="256">
        <v>605</v>
      </c>
      <c r="D25" s="243">
        <v>437784.81</v>
      </c>
      <c r="E25" s="243">
        <v>723.61125619834706</v>
      </c>
      <c r="F25" s="243">
        <v>63.31</v>
      </c>
      <c r="G25" s="243">
        <v>38302.550000000003</v>
      </c>
      <c r="H25" s="225">
        <v>36700.58</v>
      </c>
      <c r="I25" s="243">
        <v>0</v>
      </c>
      <c r="J25" s="241">
        <f>SUM(H25+I25)</f>
        <v>36700.58</v>
      </c>
      <c r="K25" s="7"/>
    </row>
    <row r="26" spans="1:11" ht="14" x14ac:dyDescent="0.3">
      <c r="A26" s="223">
        <v>231</v>
      </c>
      <c r="B26" s="224" t="s">
        <v>29</v>
      </c>
      <c r="C26" s="256">
        <v>1651</v>
      </c>
      <c r="D26" s="243">
        <v>867026.99</v>
      </c>
      <c r="E26" s="243">
        <v>525.15262870987283</v>
      </c>
      <c r="F26" s="243">
        <v>0</v>
      </c>
      <c r="G26" s="243">
        <v>0</v>
      </c>
      <c r="H26" s="225">
        <v>0</v>
      </c>
      <c r="I26" s="243">
        <v>0</v>
      </c>
      <c r="J26" s="241">
        <f>SUM(H26+I26)</f>
        <v>0</v>
      </c>
      <c r="K26" s="7"/>
    </row>
    <row r="27" spans="1:11" ht="14" x14ac:dyDescent="0.3">
      <c r="A27" s="223">
        <v>245</v>
      </c>
      <c r="B27" s="224" t="s">
        <v>30</v>
      </c>
      <c r="C27" s="256">
        <v>654</v>
      </c>
      <c r="D27" s="243">
        <v>387464.23</v>
      </c>
      <c r="E27" s="243">
        <v>592.45295107033633</v>
      </c>
      <c r="F27" s="243">
        <v>0</v>
      </c>
      <c r="G27" s="243">
        <v>0</v>
      </c>
      <c r="H27" s="225">
        <v>0</v>
      </c>
      <c r="I27" s="243">
        <v>0</v>
      </c>
      <c r="J27" s="241">
        <f>SUM(H27+I27)</f>
        <v>0</v>
      </c>
      <c r="K27" s="7"/>
    </row>
    <row r="28" spans="1:11" ht="14" x14ac:dyDescent="0.3">
      <c r="A28" s="223">
        <v>280</v>
      </c>
      <c r="B28" s="224" t="s">
        <v>31</v>
      </c>
      <c r="C28" s="256">
        <v>2889</v>
      </c>
      <c r="D28" s="243">
        <v>1013723.98</v>
      </c>
      <c r="E28" s="243">
        <v>350.89095880927658</v>
      </c>
      <c r="F28" s="243">
        <v>0</v>
      </c>
      <c r="G28" s="243">
        <v>0</v>
      </c>
      <c r="H28" s="225">
        <v>0</v>
      </c>
      <c r="I28" s="243">
        <v>0</v>
      </c>
      <c r="J28" s="241">
        <f>SUM(H28+I28)</f>
        <v>0</v>
      </c>
      <c r="K28" s="7"/>
    </row>
    <row r="29" spans="1:11" ht="14" x14ac:dyDescent="0.3">
      <c r="A29" s="223">
        <v>287</v>
      </c>
      <c r="B29" s="224" t="s">
        <v>32</v>
      </c>
      <c r="C29" s="256">
        <v>436</v>
      </c>
      <c r="D29" s="243">
        <v>129390.68</v>
      </c>
      <c r="E29" s="243">
        <v>296.76761467889906</v>
      </c>
      <c r="F29" s="243">
        <v>0</v>
      </c>
      <c r="G29" s="243">
        <v>0</v>
      </c>
      <c r="H29" s="225">
        <v>0</v>
      </c>
      <c r="I29" s="243">
        <v>0</v>
      </c>
      <c r="J29" s="241">
        <f>SUM(H29+I29)</f>
        <v>0</v>
      </c>
      <c r="K29" s="7"/>
    </row>
    <row r="30" spans="1:11" ht="14" x14ac:dyDescent="0.3">
      <c r="A30" s="223">
        <v>308</v>
      </c>
      <c r="B30" s="224" t="s">
        <v>33</v>
      </c>
      <c r="C30" s="256">
        <v>1336</v>
      </c>
      <c r="D30" s="243">
        <v>928996.22</v>
      </c>
      <c r="E30" s="243">
        <v>695.35645209580832</v>
      </c>
      <c r="F30" s="243">
        <v>35.06</v>
      </c>
      <c r="G30" s="243">
        <v>46840.160000000003</v>
      </c>
      <c r="H30" s="225">
        <v>44881.11</v>
      </c>
      <c r="I30" s="243">
        <v>0</v>
      </c>
      <c r="J30" s="241">
        <f>SUM(H30+I30)</f>
        <v>44881.11</v>
      </c>
      <c r="K30" s="7"/>
    </row>
    <row r="31" spans="1:11" ht="14" x14ac:dyDescent="0.3">
      <c r="A31" s="223">
        <v>315</v>
      </c>
      <c r="B31" s="224" t="s">
        <v>34</v>
      </c>
      <c r="C31" s="256">
        <v>432</v>
      </c>
      <c r="D31" s="243">
        <v>460654.55</v>
      </c>
      <c r="E31" s="243">
        <v>1066.3299768518518</v>
      </c>
      <c r="F31" s="243">
        <v>406.03</v>
      </c>
      <c r="G31" s="243">
        <v>175404.96</v>
      </c>
      <c r="H31" s="225">
        <v>168068.78</v>
      </c>
      <c r="I31" s="243">
        <v>0</v>
      </c>
      <c r="J31" s="241">
        <f>SUM(H31+I31)</f>
        <v>168068.78</v>
      </c>
      <c r="K31" s="7"/>
    </row>
    <row r="32" spans="1:11" ht="14" x14ac:dyDescent="0.3">
      <c r="A32" s="223">
        <v>336</v>
      </c>
      <c r="B32" s="224" t="s">
        <v>35</v>
      </c>
      <c r="C32" s="256">
        <v>3385</v>
      </c>
      <c r="D32" s="243">
        <v>968362.15</v>
      </c>
      <c r="E32" s="243">
        <v>286.07449039881834</v>
      </c>
      <c r="F32" s="243">
        <v>0</v>
      </c>
      <c r="G32" s="243">
        <v>0</v>
      </c>
      <c r="H32" s="225">
        <v>0</v>
      </c>
      <c r="I32" s="243">
        <v>0</v>
      </c>
      <c r="J32" s="241">
        <f>SUM(H32+I32)</f>
        <v>0</v>
      </c>
      <c r="K32" s="7"/>
    </row>
    <row r="33" spans="1:11" ht="14" x14ac:dyDescent="0.3">
      <c r="A33" s="223">
        <v>4263</v>
      </c>
      <c r="B33" s="224" t="s">
        <v>36</v>
      </c>
      <c r="C33" s="256">
        <v>258</v>
      </c>
      <c r="D33" s="243">
        <v>177762.19</v>
      </c>
      <c r="E33" s="243">
        <v>689.00073643410849</v>
      </c>
      <c r="F33" s="243">
        <v>28.7</v>
      </c>
      <c r="G33" s="243">
        <v>7404.6</v>
      </c>
      <c r="H33" s="225">
        <v>7094.91</v>
      </c>
      <c r="I33" s="243">
        <v>0</v>
      </c>
      <c r="J33" s="241">
        <f>SUM(H33+I33)</f>
        <v>7094.91</v>
      </c>
      <c r="K33" s="7"/>
    </row>
    <row r="34" spans="1:11" ht="14" x14ac:dyDescent="0.3">
      <c r="A34" s="223">
        <v>350</v>
      </c>
      <c r="B34" s="224" t="s">
        <v>37</v>
      </c>
      <c r="C34" s="256">
        <v>952</v>
      </c>
      <c r="D34" s="243">
        <v>407261.84</v>
      </c>
      <c r="E34" s="243">
        <v>427.79605042016811</v>
      </c>
      <c r="F34" s="243">
        <v>0</v>
      </c>
      <c r="G34" s="243">
        <v>0</v>
      </c>
      <c r="H34" s="225">
        <v>0</v>
      </c>
      <c r="I34" s="243">
        <v>0</v>
      </c>
      <c r="J34" s="241">
        <f>SUM(H34+I34)</f>
        <v>0</v>
      </c>
      <c r="K34" s="7"/>
    </row>
    <row r="35" spans="1:11" ht="14" x14ac:dyDescent="0.3">
      <c r="A35" s="223">
        <v>364</v>
      </c>
      <c r="B35" s="224" t="s">
        <v>38</v>
      </c>
      <c r="C35" s="256">
        <v>364</v>
      </c>
      <c r="D35" s="243">
        <v>252126.84</v>
      </c>
      <c r="E35" s="243">
        <v>692.65615384615387</v>
      </c>
      <c r="F35" s="243">
        <v>32.36</v>
      </c>
      <c r="G35" s="243">
        <v>11779.04</v>
      </c>
      <c r="H35" s="225">
        <v>11286.39</v>
      </c>
      <c r="I35" s="243">
        <v>0</v>
      </c>
      <c r="J35" s="241">
        <f>SUM(H35+I35)</f>
        <v>11286.39</v>
      </c>
      <c r="K35" s="7"/>
    </row>
    <row r="36" spans="1:11" ht="14" x14ac:dyDescent="0.3">
      <c r="A36" s="223">
        <v>413</v>
      </c>
      <c r="B36" s="224" t="s">
        <v>39</v>
      </c>
      <c r="C36" s="256">
        <v>6636</v>
      </c>
      <c r="D36" s="243">
        <v>1231556.6599999999</v>
      </c>
      <c r="E36" s="243">
        <v>185.58720012055454</v>
      </c>
      <c r="F36" s="243">
        <v>0</v>
      </c>
      <c r="G36" s="243">
        <v>0</v>
      </c>
      <c r="H36" s="225">
        <v>0</v>
      </c>
      <c r="I36" s="243">
        <v>0</v>
      </c>
      <c r="J36" s="241">
        <f>SUM(H36+I36)</f>
        <v>0</v>
      </c>
      <c r="K36" s="7"/>
    </row>
    <row r="37" spans="1:11" ht="14" x14ac:dyDescent="0.3">
      <c r="A37" s="223">
        <v>422</v>
      </c>
      <c r="B37" s="224" t="s">
        <v>40</v>
      </c>
      <c r="C37" s="256">
        <v>1255</v>
      </c>
      <c r="D37" s="243">
        <v>812297.47000000009</v>
      </c>
      <c r="E37" s="243">
        <v>647.24898007968136</v>
      </c>
      <c r="F37" s="243">
        <v>0</v>
      </c>
      <c r="G37" s="243">
        <v>0</v>
      </c>
      <c r="H37" s="225">
        <v>0</v>
      </c>
      <c r="I37" s="243">
        <v>0</v>
      </c>
      <c r="J37" s="241">
        <f>SUM(H37+I37)</f>
        <v>0</v>
      </c>
      <c r="K37" s="7"/>
    </row>
    <row r="38" spans="1:11" ht="14" x14ac:dyDescent="0.3">
      <c r="A38" s="223">
        <v>427</v>
      </c>
      <c r="B38" s="224" t="s">
        <v>41</v>
      </c>
      <c r="C38" s="256">
        <v>251</v>
      </c>
      <c r="D38" s="243">
        <v>142961.35</v>
      </c>
      <c r="E38" s="243">
        <v>569.56713147410358</v>
      </c>
      <c r="F38" s="243">
        <v>0</v>
      </c>
      <c r="G38" s="243">
        <v>0</v>
      </c>
      <c r="H38" s="225">
        <v>0</v>
      </c>
      <c r="I38" s="243">
        <v>0</v>
      </c>
      <c r="J38" s="241">
        <f>SUM(H38+I38)</f>
        <v>0</v>
      </c>
      <c r="K38" s="7"/>
    </row>
    <row r="39" spans="1:11" ht="14" x14ac:dyDescent="0.3">
      <c r="A39" s="223">
        <v>434</v>
      </c>
      <c r="B39" s="224" t="s">
        <v>42</v>
      </c>
      <c r="C39" s="256">
        <v>1511</v>
      </c>
      <c r="D39" s="243">
        <v>789822.25</v>
      </c>
      <c r="E39" s="243">
        <v>522.7149238914626</v>
      </c>
      <c r="F39" s="243">
        <v>0</v>
      </c>
      <c r="G39" s="243">
        <v>0</v>
      </c>
      <c r="H39" s="225">
        <v>0</v>
      </c>
      <c r="I39" s="243">
        <v>0</v>
      </c>
      <c r="J39" s="241">
        <f>SUM(H39+I39)</f>
        <v>0</v>
      </c>
      <c r="K39" s="7"/>
    </row>
    <row r="40" spans="1:11" ht="14" x14ac:dyDescent="0.3">
      <c r="A40" s="223">
        <v>6013</v>
      </c>
      <c r="B40" s="224" t="s">
        <v>43</v>
      </c>
      <c r="C40" s="256">
        <v>515</v>
      </c>
      <c r="D40" s="243">
        <v>262062.95</v>
      </c>
      <c r="E40" s="243">
        <v>508.86009708737868</v>
      </c>
      <c r="F40" s="243">
        <v>0</v>
      </c>
      <c r="G40" s="243">
        <v>0</v>
      </c>
      <c r="H40" s="225">
        <v>0</v>
      </c>
      <c r="I40" s="244">
        <v>856.7</v>
      </c>
      <c r="J40" s="241">
        <f>SUM(H40+I40)</f>
        <v>856.7</v>
      </c>
      <c r="K40" s="7"/>
    </row>
    <row r="41" spans="1:11" ht="14" x14ac:dyDescent="0.3">
      <c r="A41" s="223">
        <v>441</v>
      </c>
      <c r="B41" s="224" t="s">
        <v>44</v>
      </c>
      <c r="C41" s="256">
        <v>206</v>
      </c>
      <c r="D41" s="243">
        <v>293718.40999999997</v>
      </c>
      <c r="E41" s="243">
        <v>1425.8175242718446</v>
      </c>
      <c r="F41" s="243">
        <v>765.52</v>
      </c>
      <c r="G41" s="243">
        <v>157697.12</v>
      </c>
      <c r="H41" s="225">
        <v>151101.56</v>
      </c>
      <c r="I41" s="243">
        <v>0</v>
      </c>
      <c r="J41" s="241">
        <f>SUM(H41+I41)</f>
        <v>151101.56</v>
      </c>
      <c r="K41" s="7"/>
    </row>
    <row r="42" spans="1:11" ht="14" x14ac:dyDescent="0.3">
      <c r="A42" s="223">
        <v>2240</v>
      </c>
      <c r="B42" s="224" t="s">
        <v>45</v>
      </c>
      <c r="C42" s="256">
        <v>394</v>
      </c>
      <c r="D42" s="243">
        <v>167386.39000000001</v>
      </c>
      <c r="E42" s="243">
        <v>424.83855329949245</v>
      </c>
      <c r="F42" s="243">
        <v>0</v>
      </c>
      <c r="G42" s="243">
        <v>0</v>
      </c>
      <c r="H42" s="225">
        <v>0</v>
      </c>
      <c r="I42" s="244">
        <v>4377.42</v>
      </c>
      <c r="J42" s="241">
        <f>SUM(H42+I42)</f>
        <v>4377.42</v>
      </c>
      <c r="K42" s="7"/>
    </row>
    <row r="43" spans="1:11" ht="14" x14ac:dyDescent="0.3">
      <c r="A43" s="223">
        <v>476</v>
      </c>
      <c r="B43" s="224" t="s">
        <v>46</v>
      </c>
      <c r="C43" s="256">
        <v>1697</v>
      </c>
      <c r="D43" s="243">
        <v>888147.88</v>
      </c>
      <c r="E43" s="243">
        <v>523.36351208014139</v>
      </c>
      <c r="F43" s="243">
        <v>0</v>
      </c>
      <c r="G43" s="243">
        <v>0</v>
      </c>
      <c r="H43" s="225">
        <v>0</v>
      </c>
      <c r="I43" s="243">
        <v>0</v>
      </c>
      <c r="J43" s="241">
        <f>SUM(H43+I43)</f>
        <v>0</v>
      </c>
      <c r="K43" s="7"/>
    </row>
    <row r="44" spans="1:11" ht="14" x14ac:dyDescent="0.3">
      <c r="A44" s="223">
        <v>485</v>
      </c>
      <c r="B44" s="224" t="s">
        <v>47</v>
      </c>
      <c r="C44" s="256">
        <v>662</v>
      </c>
      <c r="D44" s="243">
        <v>489599.73</v>
      </c>
      <c r="E44" s="243">
        <v>739.57663141993953</v>
      </c>
      <c r="F44" s="243">
        <v>79.28</v>
      </c>
      <c r="G44" s="243">
        <v>52483.360000000001</v>
      </c>
      <c r="H44" s="225">
        <v>50288.28</v>
      </c>
      <c r="I44" s="243">
        <v>0</v>
      </c>
      <c r="J44" s="241">
        <f>SUM(H44+I44)</f>
        <v>50288.28</v>
      </c>
      <c r="K44" s="7"/>
    </row>
    <row r="45" spans="1:11" ht="14" x14ac:dyDescent="0.3">
      <c r="A45" s="223">
        <v>497</v>
      </c>
      <c r="B45" s="224" t="s">
        <v>48</v>
      </c>
      <c r="C45" s="256">
        <v>1235</v>
      </c>
      <c r="D45" s="243">
        <v>864644.32</v>
      </c>
      <c r="E45" s="243">
        <v>700.11685829959515</v>
      </c>
      <c r="F45" s="243">
        <v>39.82</v>
      </c>
      <c r="G45" s="243">
        <v>49177.7</v>
      </c>
      <c r="H45" s="225">
        <v>47120.88</v>
      </c>
      <c r="I45" s="243">
        <v>0</v>
      </c>
      <c r="J45" s="241">
        <f>SUM(H45+I45)</f>
        <v>47120.88</v>
      </c>
      <c r="K45" s="7"/>
    </row>
    <row r="46" spans="1:11" ht="14" x14ac:dyDescent="0.3">
      <c r="A46" s="223">
        <v>602</v>
      </c>
      <c r="B46" s="224" t="s">
        <v>49</v>
      </c>
      <c r="C46" s="256">
        <v>759</v>
      </c>
      <c r="D46" s="243">
        <v>544022.99</v>
      </c>
      <c r="E46" s="243">
        <v>716.76283267457177</v>
      </c>
      <c r="F46" s="243">
        <v>56.46</v>
      </c>
      <c r="G46" s="243">
        <v>42853.14</v>
      </c>
      <c r="H46" s="225">
        <v>41060.839999999997</v>
      </c>
      <c r="I46" s="243">
        <v>0</v>
      </c>
      <c r="J46" s="241">
        <f>SUM(H46+I46)</f>
        <v>41060.839999999997</v>
      </c>
      <c r="K46" s="7"/>
    </row>
    <row r="47" spans="1:11" ht="14" x14ac:dyDescent="0.3">
      <c r="A47" s="223">
        <v>609</v>
      </c>
      <c r="B47" s="224" t="s">
        <v>50</v>
      </c>
      <c r="C47" s="256">
        <v>768</v>
      </c>
      <c r="D47" s="243">
        <v>321092.28000000003</v>
      </c>
      <c r="E47" s="243">
        <v>418.08890625000004</v>
      </c>
      <c r="F47" s="243">
        <v>0</v>
      </c>
      <c r="G47" s="243">
        <v>0</v>
      </c>
      <c r="H47" s="225">
        <v>0</v>
      </c>
      <c r="I47" s="243">
        <v>0</v>
      </c>
      <c r="J47" s="241">
        <f>SUM(H47+I47)</f>
        <v>0</v>
      </c>
      <c r="K47" s="7"/>
    </row>
    <row r="48" spans="1:11" ht="14" x14ac:dyDescent="0.3">
      <c r="A48" s="223">
        <v>623</v>
      </c>
      <c r="B48" s="224" t="s">
        <v>51</v>
      </c>
      <c r="C48" s="256">
        <v>402</v>
      </c>
      <c r="D48" s="243">
        <v>354425.99</v>
      </c>
      <c r="E48" s="243">
        <v>881.65669154228851</v>
      </c>
      <c r="F48" s="243">
        <v>221.36</v>
      </c>
      <c r="G48" s="243">
        <v>88986.72</v>
      </c>
      <c r="H48" s="225">
        <v>85264.92</v>
      </c>
      <c r="I48" s="243">
        <v>0</v>
      </c>
      <c r="J48" s="241">
        <f>SUM(H48+I48)</f>
        <v>85264.92</v>
      </c>
      <c r="K48" s="7"/>
    </row>
    <row r="49" spans="1:11" ht="14" x14ac:dyDescent="0.3">
      <c r="A49" s="223">
        <v>637</v>
      </c>
      <c r="B49" s="224" t="s">
        <v>52</v>
      </c>
      <c r="C49" s="256">
        <v>730</v>
      </c>
      <c r="D49" s="243">
        <v>507995.13999999996</v>
      </c>
      <c r="E49" s="243">
        <v>695.88375342465747</v>
      </c>
      <c r="F49" s="243">
        <v>35.58</v>
      </c>
      <c r="G49" s="243">
        <v>25973.4</v>
      </c>
      <c r="H49" s="225">
        <v>24887.08</v>
      </c>
      <c r="I49" s="243">
        <v>0</v>
      </c>
      <c r="J49" s="241">
        <f>SUM(H49+I49)</f>
        <v>24887.08</v>
      </c>
      <c r="K49" s="7"/>
    </row>
    <row r="50" spans="1:11" ht="14" x14ac:dyDescent="0.3">
      <c r="A50" s="223">
        <v>657</v>
      </c>
      <c r="B50" s="224" t="s">
        <v>53</v>
      </c>
      <c r="C50" s="256">
        <v>132</v>
      </c>
      <c r="D50" s="243">
        <v>111578.67</v>
      </c>
      <c r="E50" s="243">
        <v>845.29295454545456</v>
      </c>
      <c r="F50" s="243">
        <v>184.99</v>
      </c>
      <c r="G50" s="243">
        <v>24418.68</v>
      </c>
      <c r="H50" s="225">
        <v>23397.39</v>
      </c>
      <c r="I50" s="243">
        <v>0</v>
      </c>
      <c r="J50" s="241">
        <f>SUM(H50+I50)</f>
        <v>23397.39</v>
      </c>
      <c r="K50" s="7"/>
    </row>
    <row r="51" spans="1:11" ht="14" x14ac:dyDescent="0.3">
      <c r="A51" s="223">
        <v>658</v>
      </c>
      <c r="B51" s="224" t="s">
        <v>54</v>
      </c>
      <c r="C51" s="256">
        <v>937</v>
      </c>
      <c r="D51" s="243">
        <v>457893.67</v>
      </c>
      <c r="E51" s="243">
        <v>488.68054429028814</v>
      </c>
      <c r="F51" s="243">
        <v>0</v>
      </c>
      <c r="G51" s="243">
        <v>0</v>
      </c>
      <c r="H51" s="225">
        <v>0</v>
      </c>
      <c r="I51" s="243">
        <v>0</v>
      </c>
      <c r="J51" s="241">
        <f>SUM(H51+I51)</f>
        <v>0</v>
      </c>
      <c r="K51" s="7"/>
    </row>
    <row r="52" spans="1:11" ht="14" x14ac:dyDescent="0.3">
      <c r="A52" s="223">
        <v>665</v>
      </c>
      <c r="B52" s="224" t="s">
        <v>55</v>
      </c>
      <c r="C52" s="256">
        <v>755</v>
      </c>
      <c r="D52" s="243">
        <v>353716.08</v>
      </c>
      <c r="E52" s="243">
        <v>468.49811920529805</v>
      </c>
      <c r="F52" s="243">
        <v>0</v>
      </c>
      <c r="G52" s="243">
        <v>0</v>
      </c>
      <c r="H52" s="225">
        <v>0</v>
      </c>
      <c r="I52" s="243">
        <v>0</v>
      </c>
      <c r="J52" s="241">
        <f>SUM(H52+I52)</f>
        <v>0</v>
      </c>
      <c r="K52" s="7"/>
    </row>
    <row r="53" spans="1:11" ht="14" x14ac:dyDescent="0.3">
      <c r="A53" s="223">
        <v>700</v>
      </c>
      <c r="B53" s="224" t="s">
        <v>56</v>
      </c>
      <c r="C53" s="256">
        <v>1050</v>
      </c>
      <c r="D53" s="243">
        <v>487750.62</v>
      </c>
      <c r="E53" s="243">
        <v>464.52440000000001</v>
      </c>
      <c r="F53" s="243">
        <v>0</v>
      </c>
      <c r="G53" s="243">
        <v>0</v>
      </c>
      <c r="H53" s="225">
        <v>0</v>
      </c>
      <c r="I53" s="243">
        <v>0</v>
      </c>
      <c r="J53" s="241">
        <f>SUM(H53+I53)</f>
        <v>0</v>
      </c>
      <c r="K53" s="7"/>
    </row>
    <row r="54" spans="1:11" ht="14" x14ac:dyDescent="0.3">
      <c r="A54" s="223">
        <v>721</v>
      </c>
      <c r="B54" s="224" t="s">
        <v>57</v>
      </c>
      <c r="C54" s="256">
        <v>1827</v>
      </c>
      <c r="D54" s="243">
        <v>504834.75</v>
      </c>
      <c r="E54" s="243">
        <v>276.31896551724139</v>
      </c>
      <c r="F54" s="243">
        <v>0</v>
      </c>
      <c r="G54" s="243">
        <v>0</v>
      </c>
      <c r="H54" s="225">
        <v>0</v>
      </c>
      <c r="I54" s="243">
        <v>0</v>
      </c>
      <c r="J54" s="241">
        <f>SUM(H54+I54)</f>
        <v>0</v>
      </c>
      <c r="K54" s="7"/>
    </row>
    <row r="55" spans="1:11" ht="14" x14ac:dyDescent="0.3">
      <c r="A55" s="223">
        <v>735</v>
      </c>
      <c r="B55" s="224" t="s">
        <v>58</v>
      </c>
      <c r="C55" s="256">
        <v>496</v>
      </c>
      <c r="D55" s="243">
        <v>389177.42</v>
      </c>
      <c r="E55" s="243">
        <v>784.63189516129034</v>
      </c>
      <c r="F55" s="243">
        <v>124.33</v>
      </c>
      <c r="G55" s="243">
        <v>61667.68</v>
      </c>
      <c r="H55" s="225">
        <v>59088.480000000003</v>
      </c>
      <c r="I55" s="243">
        <v>0</v>
      </c>
      <c r="J55" s="241">
        <f>SUM(H55+I55)</f>
        <v>59088.480000000003</v>
      </c>
      <c r="K55" s="7"/>
    </row>
    <row r="56" spans="1:11" ht="14" x14ac:dyDescent="0.3">
      <c r="A56" s="223">
        <v>777</v>
      </c>
      <c r="B56" s="224" t="s">
        <v>59</v>
      </c>
      <c r="C56" s="256">
        <v>3348</v>
      </c>
      <c r="D56" s="243">
        <v>1686326.36</v>
      </c>
      <c r="E56" s="243">
        <v>503.68170848267624</v>
      </c>
      <c r="F56" s="243">
        <v>0</v>
      </c>
      <c r="G56" s="243">
        <v>0</v>
      </c>
      <c r="H56" s="225">
        <v>0</v>
      </c>
      <c r="I56" s="243">
        <v>0</v>
      </c>
      <c r="J56" s="241">
        <f>SUM(H56+I56)</f>
        <v>0</v>
      </c>
      <c r="K56" s="7"/>
    </row>
    <row r="57" spans="1:11" ht="14" x14ac:dyDescent="0.3">
      <c r="A57" s="223">
        <v>840</v>
      </c>
      <c r="B57" s="224" t="s">
        <v>60</v>
      </c>
      <c r="C57" s="256">
        <v>139</v>
      </c>
      <c r="D57" s="243">
        <v>153639.51</v>
      </c>
      <c r="E57" s="243">
        <v>1105.3202158273382</v>
      </c>
      <c r="F57" s="243">
        <v>445.02</v>
      </c>
      <c r="G57" s="243">
        <v>61857.78</v>
      </c>
      <c r="H57" s="225">
        <v>59270.63</v>
      </c>
      <c r="I57" s="243">
        <v>0</v>
      </c>
      <c r="J57" s="241">
        <f>SUM(H57+I57)</f>
        <v>59270.63</v>
      </c>
      <c r="K57" s="7"/>
    </row>
    <row r="58" spans="1:11" ht="14" x14ac:dyDescent="0.3">
      <c r="A58" s="223">
        <v>870</v>
      </c>
      <c r="B58" s="224" t="s">
        <v>61</v>
      </c>
      <c r="C58" s="256">
        <v>863</v>
      </c>
      <c r="D58" s="243">
        <v>721963.01</v>
      </c>
      <c r="E58" s="243">
        <v>836.57359212050983</v>
      </c>
      <c r="F58" s="243">
        <v>176.27</v>
      </c>
      <c r="G58" s="243">
        <v>152121.01</v>
      </c>
      <c r="H58" s="225">
        <v>145758.67000000001</v>
      </c>
      <c r="I58" s="243">
        <v>0</v>
      </c>
      <c r="J58" s="241">
        <f>SUM(H58+I58)</f>
        <v>145758.67000000001</v>
      </c>
      <c r="K58" s="7"/>
    </row>
    <row r="59" spans="1:11" ht="14" x14ac:dyDescent="0.3">
      <c r="A59" s="223">
        <v>882</v>
      </c>
      <c r="B59" s="224" t="s">
        <v>62</v>
      </c>
      <c r="C59" s="256">
        <v>355</v>
      </c>
      <c r="D59" s="243">
        <v>274761.34999999998</v>
      </c>
      <c r="E59" s="243">
        <v>773.97563380281679</v>
      </c>
      <c r="F59" s="243">
        <v>113.68</v>
      </c>
      <c r="G59" s="243">
        <v>40356.400000000001</v>
      </c>
      <c r="H59" s="225">
        <v>38668.53</v>
      </c>
      <c r="I59" s="243">
        <v>0</v>
      </c>
      <c r="J59" s="241">
        <f>SUM(H59+I59)</f>
        <v>38668.53</v>
      </c>
      <c r="K59" s="7"/>
    </row>
    <row r="60" spans="1:11" ht="14" x14ac:dyDescent="0.3">
      <c r="A60" s="223">
        <v>896</v>
      </c>
      <c r="B60" s="224" t="s">
        <v>63</v>
      </c>
      <c r="C60" s="256">
        <v>887</v>
      </c>
      <c r="D60" s="243">
        <v>513521.39</v>
      </c>
      <c r="E60" s="243">
        <v>578.94181510710257</v>
      </c>
      <c r="F60" s="243">
        <v>0</v>
      </c>
      <c r="G60" s="243">
        <v>0</v>
      </c>
      <c r="H60" s="225">
        <v>0</v>
      </c>
      <c r="I60" s="244">
        <v>584.26</v>
      </c>
      <c r="J60" s="241">
        <f>SUM(H60+I60)</f>
        <v>584.26</v>
      </c>
      <c r="K60" s="7"/>
    </row>
    <row r="61" spans="1:11" ht="14" x14ac:dyDescent="0.3">
      <c r="A61" s="223">
        <v>903</v>
      </c>
      <c r="B61" s="224" t="s">
        <v>64</v>
      </c>
      <c r="C61" s="256">
        <v>895</v>
      </c>
      <c r="D61" s="243">
        <v>367498.7</v>
      </c>
      <c r="E61" s="243">
        <v>410.61307262569835</v>
      </c>
      <c r="F61" s="243">
        <v>0</v>
      </c>
      <c r="G61" s="243">
        <v>0</v>
      </c>
      <c r="H61" s="225">
        <v>0</v>
      </c>
      <c r="I61" s="243">
        <v>0</v>
      </c>
      <c r="J61" s="241">
        <f>SUM(H61+I61)</f>
        <v>0</v>
      </c>
      <c r="K61" s="7"/>
    </row>
    <row r="62" spans="1:11" ht="14" x14ac:dyDescent="0.3">
      <c r="A62" s="223">
        <v>910</v>
      </c>
      <c r="B62" s="224" t="s">
        <v>65</v>
      </c>
      <c r="C62" s="256">
        <v>1371</v>
      </c>
      <c r="D62" s="243">
        <v>862038.3</v>
      </c>
      <c r="E62" s="243">
        <v>628.76608315098474</v>
      </c>
      <c r="F62" s="243">
        <v>0</v>
      </c>
      <c r="G62" s="243">
        <v>0</v>
      </c>
      <c r="H62" s="225">
        <v>0</v>
      </c>
      <c r="I62" s="244">
        <v>10182.959999999999</v>
      </c>
      <c r="J62" s="241">
        <f>SUM(H62+I62)</f>
        <v>10182.959999999999</v>
      </c>
      <c r="K62" s="7"/>
    </row>
    <row r="63" spans="1:11" ht="14" x14ac:dyDescent="0.3">
      <c r="A63" s="223">
        <v>980</v>
      </c>
      <c r="B63" s="224" t="s">
        <v>66</v>
      </c>
      <c r="C63" s="256">
        <v>574</v>
      </c>
      <c r="D63" s="243">
        <v>344015.61</v>
      </c>
      <c r="E63" s="243">
        <v>599.33033101045294</v>
      </c>
      <c r="F63" s="243">
        <v>0</v>
      </c>
      <c r="G63" s="243">
        <v>0</v>
      </c>
      <c r="H63" s="225">
        <v>0</v>
      </c>
      <c r="I63" s="244">
        <v>10759.48</v>
      </c>
      <c r="J63" s="241">
        <f>SUM(H63+I63)</f>
        <v>10759.48</v>
      </c>
      <c r="K63" s="7"/>
    </row>
    <row r="64" spans="1:11" ht="14" x14ac:dyDescent="0.3">
      <c r="A64" s="223">
        <v>994</v>
      </c>
      <c r="B64" s="224" t="s">
        <v>67</v>
      </c>
      <c r="C64" s="256">
        <v>231</v>
      </c>
      <c r="D64" s="243">
        <v>162998.28</v>
      </c>
      <c r="E64" s="243">
        <v>705.62025974025971</v>
      </c>
      <c r="F64" s="243">
        <v>45.32</v>
      </c>
      <c r="G64" s="243">
        <v>10468.92</v>
      </c>
      <c r="H64" s="225">
        <v>10031.07</v>
      </c>
      <c r="I64" s="243">
        <v>0</v>
      </c>
      <c r="J64" s="241">
        <f>SUM(H64+I64)</f>
        <v>10031.07</v>
      </c>
      <c r="K64" s="7"/>
    </row>
    <row r="65" spans="1:11" ht="14" x14ac:dyDescent="0.3">
      <c r="A65" s="223">
        <v>1029</v>
      </c>
      <c r="B65" s="224" t="s">
        <v>68</v>
      </c>
      <c r="C65" s="256">
        <v>998</v>
      </c>
      <c r="D65" s="243">
        <v>479643.2</v>
      </c>
      <c r="E65" s="243">
        <v>480.60440881763526</v>
      </c>
      <c r="F65" s="243">
        <v>0</v>
      </c>
      <c r="G65" s="243">
        <v>0</v>
      </c>
      <c r="H65" s="225">
        <v>0</v>
      </c>
      <c r="I65" s="243">
        <v>0</v>
      </c>
      <c r="J65" s="241">
        <f>SUM(H65+I65)</f>
        <v>0</v>
      </c>
      <c r="K65" s="7"/>
    </row>
    <row r="66" spans="1:11" ht="14" x14ac:dyDescent="0.3">
      <c r="A66" s="223">
        <v>1015</v>
      </c>
      <c r="B66" s="224" t="s">
        <v>69</v>
      </c>
      <c r="C66" s="256">
        <v>3075</v>
      </c>
      <c r="D66" s="243">
        <v>904707.54</v>
      </c>
      <c r="E66" s="243">
        <v>294.21383414634147</v>
      </c>
      <c r="F66" s="243">
        <v>0</v>
      </c>
      <c r="G66" s="243">
        <v>0</v>
      </c>
      <c r="H66" s="225">
        <v>0</v>
      </c>
      <c r="I66" s="243">
        <v>0</v>
      </c>
      <c r="J66" s="241">
        <f>SUM(H66+I66)</f>
        <v>0</v>
      </c>
      <c r="K66" s="7"/>
    </row>
    <row r="67" spans="1:11" ht="14" x14ac:dyDescent="0.3">
      <c r="A67" s="223">
        <v>5054</v>
      </c>
      <c r="B67" s="224" t="s">
        <v>70</v>
      </c>
      <c r="C67" s="256">
        <v>1141</v>
      </c>
      <c r="D67" s="243">
        <v>560327.62</v>
      </c>
      <c r="E67" s="243">
        <v>491.08468010517089</v>
      </c>
      <c r="F67" s="243">
        <v>0</v>
      </c>
      <c r="G67" s="243">
        <v>0</v>
      </c>
      <c r="H67" s="225">
        <v>0</v>
      </c>
      <c r="I67" s="243">
        <v>0</v>
      </c>
      <c r="J67" s="241">
        <f>SUM(H67+I67)</f>
        <v>0</v>
      </c>
      <c r="K67" s="7"/>
    </row>
    <row r="68" spans="1:11" ht="14" x14ac:dyDescent="0.3">
      <c r="A68" s="223">
        <v>1071</v>
      </c>
      <c r="B68" s="224" t="s">
        <v>71</v>
      </c>
      <c r="C68" s="256">
        <v>736</v>
      </c>
      <c r="D68" s="243">
        <v>607429.68000000005</v>
      </c>
      <c r="E68" s="243">
        <v>825.31206521739136</v>
      </c>
      <c r="F68" s="243">
        <v>165.01</v>
      </c>
      <c r="G68" s="243">
        <v>121447.36</v>
      </c>
      <c r="H68" s="225">
        <v>116367.92</v>
      </c>
      <c r="I68" s="243">
        <v>0</v>
      </c>
      <c r="J68" s="241">
        <f>SUM(H68+I68)</f>
        <v>116367.92</v>
      </c>
      <c r="K68" s="7"/>
    </row>
    <row r="69" spans="1:11" ht="14" x14ac:dyDescent="0.3">
      <c r="A69" s="223">
        <v>1080</v>
      </c>
      <c r="B69" s="224" t="s">
        <v>72</v>
      </c>
      <c r="C69" s="256">
        <v>1038</v>
      </c>
      <c r="D69" s="243">
        <v>45751.95</v>
      </c>
      <c r="E69" s="243">
        <v>44.077023121387278</v>
      </c>
      <c r="F69" s="243">
        <v>0</v>
      </c>
      <c r="G69" s="243">
        <v>0</v>
      </c>
      <c r="H69" s="225">
        <v>0</v>
      </c>
      <c r="I69" s="244">
        <v>23971.3</v>
      </c>
      <c r="J69" s="241">
        <f>SUM(H69+I69)</f>
        <v>23971.3</v>
      </c>
      <c r="K69" s="7"/>
    </row>
    <row r="70" spans="1:11" ht="14" x14ac:dyDescent="0.3">
      <c r="A70" s="223">
        <v>1085</v>
      </c>
      <c r="B70" s="224" t="s">
        <v>73</v>
      </c>
      <c r="C70" s="256">
        <v>1099</v>
      </c>
      <c r="D70" s="243">
        <v>409616.88</v>
      </c>
      <c r="E70" s="243">
        <v>372.71781619654229</v>
      </c>
      <c r="F70" s="243">
        <v>0</v>
      </c>
      <c r="G70" s="243">
        <v>0</v>
      </c>
      <c r="H70" s="225">
        <v>0</v>
      </c>
      <c r="I70" s="243">
        <v>0</v>
      </c>
      <c r="J70" s="241">
        <f>SUM(H70+I70)</f>
        <v>0</v>
      </c>
      <c r="K70" s="7"/>
    </row>
    <row r="71" spans="1:11" ht="14" x14ac:dyDescent="0.3">
      <c r="A71" s="223">
        <v>1092</v>
      </c>
      <c r="B71" s="224" t="s">
        <v>74</v>
      </c>
      <c r="C71" s="256">
        <v>5130</v>
      </c>
      <c r="D71" s="243">
        <v>3401018.06</v>
      </c>
      <c r="E71" s="243">
        <v>662.96648343079926</v>
      </c>
      <c r="F71" s="243">
        <v>2.67</v>
      </c>
      <c r="G71" s="243">
        <v>13697.1</v>
      </c>
      <c r="H71" s="225">
        <v>13124.23</v>
      </c>
      <c r="I71" s="243">
        <v>0</v>
      </c>
      <c r="J71" s="241">
        <f>SUM(H71+I71)</f>
        <v>13124.23</v>
      </c>
      <c r="K71" s="7"/>
    </row>
    <row r="72" spans="1:11" ht="14" x14ac:dyDescent="0.3">
      <c r="A72" s="223">
        <v>1120</v>
      </c>
      <c r="B72" s="224" t="s">
        <v>75</v>
      </c>
      <c r="C72" s="256">
        <v>296</v>
      </c>
      <c r="D72" s="243">
        <v>185302.17</v>
      </c>
      <c r="E72" s="243">
        <v>626.02084459459468</v>
      </c>
      <c r="F72" s="243">
        <v>0</v>
      </c>
      <c r="G72" s="243">
        <v>0</v>
      </c>
      <c r="H72" s="225">
        <v>0</v>
      </c>
      <c r="I72" s="244">
        <v>190.13</v>
      </c>
      <c r="J72" s="241">
        <f>SUM(H72+I72)</f>
        <v>190.13</v>
      </c>
      <c r="K72" s="7"/>
    </row>
    <row r="73" spans="1:11" ht="14" x14ac:dyDescent="0.3">
      <c r="A73" s="223">
        <v>1127</v>
      </c>
      <c r="B73" s="224" t="s">
        <v>76</v>
      </c>
      <c r="C73" s="256">
        <v>603</v>
      </c>
      <c r="D73" s="243">
        <v>366450.53</v>
      </c>
      <c r="E73" s="243">
        <v>607.7123217247098</v>
      </c>
      <c r="F73" s="243">
        <v>0</v>
      </c>
      <c r="G73" s="243">
        <v>0</v>
      </c>
      <c r="H73" s="225">
        <v>0</v>
      </c>
      <c r="I73" s="244">
        <v>249.42</v>
      </c>
      <c r="J73" s="241">
        <f>SUM(H73+I73)</f>
        <v>249.42</v>
      </c>
      <c r="K73" s="7"/>
    </row>
    <row r="74" spans="1:11" ht="14" x14ac:dyDescent="0.3">
      <c r="A74" s="223">
        <v>1134</v>
      </c>
      <c r="B74" s="224" t="s">
        <v>77</v>
      </c>
      <c r="C74" s="256">
        <v>973</v>
      </c>
      <c r="D74" s="243">
        <v>706341.3</v>
      </c>
      <c r="E74" s="243">
        <v>725.94172661870505</v>
      </c>
      <c r="F74" s="243">
        <v>65.64</v>
      </c>
      <c r="G74" s="243">
        <v>63867.72</v>
      </c>
      <c r="H74" s="225">
        <v>61196.5</v>
      </c>
      <c r="I74" s="243">
        <v>0</v>
      </c>
      <c r="J74" s="241">
        <f>SUM(H74+I74)</f>
        <v>61196.5</v>
      </c>
      <c r="K74" s="7"/>
    </row>
    <row r="75" spans="1:11" ht="14" x14ac:dyDescent="0.3">
      <c r="A75" s="223">
        <v>1141</v>
      </c>
      <c r="B75" s="224" t="s">
        <v>78</v>
      </c>
      <c r="C75" s="256">
        <v>1274</v>
      </c>
      <c r="D75" s="243">
        <v>582829.43000000005</v>
      </c>
      <c r="E75" s="243">
        <v>457.47992935635796</v>
      </c>
      <c r="F75" s="243">
        <v>0</v>
      </c>
      <c r="G75" s="243">
        <v>0</v>
      </c>
      <c r="H75" s="225">
        <v>0</v>
      </c>
      <c r="I75" s="243">
        <v>0</v>
      </c>
      <c r="J75" s="241">
        <f>SUM(H75+I75)</f>
        <v>0</v>
      </c>
      <c r="K75" s="7"/>
    </row>
    <row r="76" spans="1:11" ht="14" x14ac:dyDescent="0.3">
      <c r="A76" s="223">
        <v>1155</v>
      </c>
      <c r="B76" s="224" t="s">
        <v>79</v>
      </c>
      <c r="C76" s="256">
        <v>564</v>
      </c>
      <c r="D76" s="243">
        <v>506543.77</v>
      </c>
      <c r="E76" s="243">
        <v>898.12725177304969</v>
      </c>
      <c r="F76" s="243">
        <v>237.83</v>
      </c>
      <c r="G76" s="243">
        <v>134136.12</v>
      </c>
      <c r="H76" s="225">
        <v>128525.98</v>
      </c>
      <c r="I76" s="243">
        <v>0</v>
      </c>
      <c r="J76" s="241">
        <f>SUM(H76+I76)</f>
        <v>128525.98</v>
      </c>
      <c r="K76" s="7"/>
    </row>
    <row r="77" spans="1:11" ht="14" x14ac:dyDescent="0.3">
      <c r="A77" s="223">
        <v>1162</v>
      </c>
      <c r="B77" s="224" t="s">
        <v>80</v>
      </c>
      <c r="C77" s="256">
        <v>1007</v>
      </c>
      <c r="D77" s="243">
        <v>714010.02</v>
      </c>
      <c r="E77" s="243">
        <v>709.04669314796422</v>
      </c>
      <c r="F77" s="243">
        <v>48.75</v>
      </c>
      <c r="G77" s="243">
        <v>49091.25</v>
      </c>
      <c r="H77" s="225">
        <v>47038.05</v>
      </c>
      <c r="I77" s="243">
        <v>0</v>
      </c>
      <c r="J77" s="241">
        <f>SUM(H77+I77)</f>
        <v>47038.05</v>
      </c>
      <c r="K77" s="7"/>
    </row>
    <row r="78" spans="1:11" ht="14" x14ac:dyDescent="0.3">
      <c r="A78" s="223">
        <v>1169</v>
      </c>
      <c r="B78" s="224" t="s">
        <v>81</v>
      </c>
      <c r="C78" s="256">
        <v>734</v>
      </c>
      <c r="D78" s="243">
        <v>576084.46</v>
      </c>
      <c r="E78" s="243">
        <v>784.85621253405986</v>
      </c>
      <c r="F78" s="243">
        <v>124.56</v>
      </c>
      <c r="G78" s="243">
        <v>91427.04</v>
      </c>
      <c r="H78" s="225">
        <v>87603.18</v>
      </c>
      <c r="I78" s="243">
        <v>0</v>
      </c>
      <c r="J78" s="241">
        <f>SUM(H78+I78)</f>
        <v>87603.18</v>
      </c>
      <c r="K78" s="7"/>
    </row>
    <row r="79" spans="1:11" ht="14" x14ac:dyDescent="0.3">
      <c r="A79" s="223">
        <v>1176</v>
      </c>
      <c r="B79" s="224" t="s">
        <v>82</v>
      </c>
      <c r="C79" s="256">
        <v>773</v>
      </c>
      <c r="D79" s="243">
        <v>519819.89</v>
      </c>
      <c r="E79" s="243">
        <v>672.47075032341525</v>
      </c>
      <c r="F79" s="243">
        <v>12.17</v>
      </c>
      <c r="G79" s="243">
        <v>9407.41</v>
      </c>
      <c r="H79" s="225">
        <v>9013.9500000000007</v>
      </c>
      <c r="I79" s="243">
        <v>0</v>
      </c>
      <c r="J79" s="241">
        <f>SUM(H79+I79)</f>
        <v>9013.9500000000007</v>
      </c>
      <c r="K79" s="7"/>
    </row>
    <row r="80" spans="1:11" ht="14" x14ac:dyDescent="0.3">
      <c r="A80" s="223">
        <v>1183</v>
      </c>
      <c r="B80" s="224" t="s">
        <v>83</v>
      </c>
      <c r="C80" s="256">
        <v>1238</v>
      </c>
      <c r="D80" s="243">
        <v>639933.22</v>
      </c>
      <c r="E80" s="243">
        <v>516.90890145395792</v>
      </c>
      <c r="F80" s="243">
        <v>0</v>
      </c>
      <c r="G80" s="243">
        <v>0</v>
      </c>
      <c r="H80" s="225">
        <v>0</v>
      </c>
      <c r="I80" s="243">
        <v>0</v>
      </c>
      <c r="J80" s="241">
        <f>SUM(H80+I80)</f>
        <v>0</v>
      </c>
      <c r="K80" s="7"/>
    </row>
    <row r="81" spans="1:11" ht="14" x14ac:dyDescent="0.3">
      <c r="A81" s="223">
        <v>1204</v>
      </c>
      <c r="B81" s="224" t="s">
        <v>84</v>
      </c>
      <c r="C81" s="256">
        <v>433</v>
      </c>
      <c r="D81" s="243">
        <v>336565.44</v>
      </c>
      <c r="E81" s="243">
        <v>777.28739030023098</v>
      </c>
      <c r="F81" s="243">
        <v>116.99</v>
      </c>
      <c r="G81" s="243">
        <v>50656.67</v>
      </c>
      <c r="H81" s="225">
        <v>48537.99</v>
      </c>
      <c r="I81" s="243">
        <v>0</v>
      </c>
      <c r="J81" s="241">
        <f>SUM(H81+I81)</f>
        <v>48537.99</v>
      </c>
      <c r="K81" s="7"/>
    </row>
    <row r="82" spans="1:11" ht="14" x14ac:dyDescent="0.3">
      <c r="A82" s="223">
        <v>1218</v>
      </c>
      <c r="B82" s="224" t="s">
        <v>85</v>
      </c>
      <c r="C82" s="256">
        <v>883</v>
      </c>
      <c r="D82" s="243">
        <v>492954.96</v>
      </c>
      <c r="E82" s="243">
        <v>558.27288788221972</v>
      </c>
      <c r="F82" s="243">
        <v>0</v>
      </c>
      <c r="G82" s="243">
        <v>0</v>
      </c>
      <c r="H82" s="225">
        <v>0</v>
      </c>
      <c r="I82" s="243">
        <v>0</v>
      </c>
      <c r="J82" s="241">
        <f>SUM(H82+I82)</f>
        <v>0</v>
      </c>
      <c r="K82" s="7"/>
    </row>
    <row r="83" spans="1:11" ht="14" x14ac:dyDescent="0.3">
      <c r="A83" s="223">
        <v>1232</v>
      </c>
      <c r="B83" s="224" t="s">
        <v>86</v>
      </c>
      <c r="C83" s="256">
        <v>797</v>
      </c>
      <c r="D83" s="243">
        <v>517016.97</v>
      </c>
      <c r="E83" s="243">
        <v>648.70385194479297</v>
      </c>
      <c r="F83" s="243">
        <v>0</v>
      </c>
      <c r="G83" s="243">
        <v>0</v>
      </c>
      <c r="H83" s="225">
        <v>0</v>
      </c>
      <c r="I83" s="244">
        <v>3662.63</v>
      </c>
      <c r="J83" s="241">
        <f>SUM(H83+I83)</f>
        <v>3662.63</v>
      </c>
      <c r="K83" s="7"/>
    </row>
    <row r="84" spans="1:11" ht="14" x14ac:dyDescent="0.3">
      <c r="A84" s="223">
        <v>1246</v>
      </c>
      <c r="B84" s="224" t="s">
        <v>87</v>
      </c>
      <c r="C84" s="256">
        <v>638</v>
      </c>
      <c r="D84" s="243">
        <v>340452.74</v>
      </c>
      <c r="E84" s="243">
        <v>533.62498432601876</v>
      </c>
      <c r="F84" s="243">
        <v>0</v>
      </c>
      <c r="G84" s="243">
        <v>0</v>
      </c>
      <c r="H84" s="225">
        <v>0</v>
      </c>
      <c r="I84" s="243">
        <v>0</v>
      </c>
      <c r="J84" s="241">
        <f>SUM(H84+I84)</f>
        <v>0</v>
      </c>
      <c r="K84" s="7"/>
    </row>
    <row r="85" spans="1:11" ht="14" x14ac:dyDescent="0.3">
      <c r="A85" s="223">
        <v>1253</v>
      </c>
      <c r="B85" s="224" t="s">
        <v>88</v>
      </c>
      <c r="C85" s="256">
        <v>2309</v>
      </c>
      <c r="D85" s="243">
        <v>153823.29999999999</v>
      </c>
      <c r="E85" s="243">
        <v>66.619012559549589</v>
      </c>
      <c r="F85" s="243">
        <v>0</v>
      </c>
      <c r="G85" s="243">
        <v>0</v>
      </c>
      <c r="H85" s="225">
        <v>0</v>
      </c>
      <c r="I85" s="243">
        <v>0</v>
      </c>
      <c r="J85" s="241">
        <f>SUM(H85+I85)</f>
        <v>0</v>
      </c>
      <c r="K85" s="7"/>
    </row>
    <row r="86" spans="1:11" ht="14" x14ac:dyDescent="0.3">
      <c r="A86" s="223">
        <v>1260</v>
      </c>
      <c r="B86" s="224" t="s">
        <v>89</v>
      </c>
      <c r="C86" s="256">
        <v>927</v>
      </c>
      <c r="D86" s="243">
        <v>841839.17</v>
      </c>
      <c r="E86" s="243">
        <v>908.13286947141319</v>
      </c>
      <c r="F86" s="243">
        <v>247.83</v>
      </c>
      <c r="G86" s="243">
        <v>229738.41</v>
      </c>
      <c r="H86" s="225">
        <v>220129.78</v>
      </c>
      <c r="I86" s="243">
        <v>0</v>
      </c>
      <c r="J86" s="241">
        <f>SUM(H86+I86)</f>
        <v>220129.78</v>
      </c>
      <c r="K86" s="7"/>
    </row>
    <row r="87" spans="1:11" ht="14" x14ac:dyDescent="0.3">
      <c r="A87" s="223">
        <v>4970</v>
      </c>
      <c r="B87" s="224" t="s">
        <v>90</v>
      </c>
      <c r="C87" s="256">
        <v>5988</v>
      </c>
      <c r="D87" s="243">
        <v>2639381.08</v>
      </c>
      <c r="E87" s="243">
        <v>440.77840347361393</v>
      </c>
      <c r="F87" s="243">
        <v>0</v>
      </c>
      <c r="G87" s="243">
        <v>0</v>
      </c>
      <c r="H87" s="225">
        <v>0</v>
      </c>
      <c r="I87" s="243">
        <v>0</v>
      </c>
      <c r="J87" s="241">
        <f>SUM(H87+I87)</f>
        <v>0</v>
      </c>
      <c r="K87" s="7"/>
    </row>
    <row r="88" spans="1:11" ht="14" x14ac:dyDescent="0.3">
      <c r="A88" s="223">
        <v>1295</v>
      </c>
      <c r="B88" s="224" t="s">
        <v>91</v>
      </c>
      <c r="C88" s="256">
        <v>896</v>
      </c>
      <c r="D88" s="243">
        <v>489754.69</v>
      </c>
      <c r="E88" s="243">
        <v>546.6012165178571</v>
      </c>
      <c r="F88" s="243">
        <v>0</v>
      </c>
      <c r="G88" s="243">
        <v>0</v>
      </c>
      <c r="H88" s="225">
        <v>0</v>
      </c>
      <c r="I88" s="243">
        <v>0</v>
      </c>
      <c r="J88" s="241">
        <f>SUM(H88+I88)</f>
        <v>0</v>
      </c>
      <c r="K88" s="7"/>
    </row>
    <row r="89" spans="1:11" ht="14" x14ac:dyDescent="0.3">
      <c r="A89" s="223">
        <v>1414</v>
      </c>
      <c r="B89" s="224" t="s">
        <v>436</v>
      </c>
      <c r="C89" s="256">
        <v>4192</v>
      </c>
      <c r="D89" s="243">
        <v>1434577.3</v>
      </c>
      <c r="E89" s="243">
        <v>342.21786736641224</v>
      </c>
      <c r="F89" s="243">
        <v>0</v>
      </c>
      <c r="G89" s="243">
        <v>0</v>
      </c>
      <c r="H89" s="225">
        <v>0</v>
      </c>
      <c r="I89" s="243">
        <v>0</v>
      </c>
      <c r="J89" s="241">
        <f>SUM(H89+I89)</f>
        <v>0</v>
      </c>
      <c r="K89" s="7"/>
    </row>
    <row r="90" spans="1:11" ht="14" x14ac:dyDescent="0.3">
      <c r="A90" s="223">
        <v>1421</v>
      </c>
      <c r="B90" s="224" t="s">
        <v>92</v>
      </c>
      <c r="C90" s="256">
        <v>527</v>
      </c>
      <c r="D90" s="243">
        <v>535938.16</v>
      </c>
      <c r="E90" s="243">
        <v>1016.9604554079697</v>
      </c>
      <c r="F90" s="243">
        <v>356.66</v>
      </c>
      <c r="G90" s="243">
        <v>187959.82</v>
      </c>
      <c r="H90" s="225">
        <v>180098.55</v>
      </c>
      <c r="I90" s="243">
        <v>0</v>
      </c>
      <c r="J90" s="241">
        <f>SUM(H90+I90)</f>
        <v>180098.55</v>
      </c>
      <c r="K90" s="7"/>
    </row>
    <row r="91" spans="1:11" ht="14" x14ac:dyDescent="0.3">
      <c r="A91" s="223">
        <v>1309</v>
      </c>
      <c r="B91" s="224" t="s">
        <v>93</v>
      </c>
      <c r="C91" s="256">
        <v>754</v>
      </c>
      <c r="D91" s="243">
        <v>294793.53000000003</v>
      </c>
      <c r="E91" s="243">
        <v>390.972851458886</v>
      </c>
      <c r="F91" s="243">
        <v>0</v>
      </c>
      <c r="G91" s="243">
        <v>0</v>
      </c>
      <c r="H91" s="225">
        <v>0</v>
      </c>
      <c r="I91" s="243">
        <v>0</v>
      </c>
      <c r="J91" s="241">
        <f>SUM(H91+I91)</f>
        <v>0</v>
      </c>
      <c r="K91" s="7"/>
    </row>
    <row r="92" spans="1:11" ht="14" x14ac:dyDescent="0.3">
      <c r="A92" s="223">
        <v>1316</v>
      </c>
      <c r="B92" s="224" t="s">
        <v>94</v>
      </c>
      <c r="C92" s="256">
        <v>3952</v>
      </c>
      <c r="D92" s="243">
        <v>1528030.19</v>
      </c>
      <c r="E92" s="243">
        <v>386.64731528340081</v>
      </c>
      <c r="F92" s="243">
        <v>0</v>
      </c>
      <c r="G92" s="243">
        <v>0</v>
      </c>
      <c r="H92" s="225">
        <v>0</v>
      </c>
      <c r="I92" s="243">
        <v>0</v>
      </c>
      <c r="J92" s="241">
        <f>SUM(H92+I92)</f>
        <v>0</v>
      </c>
      <c r="K92" s="7"/>
    </row>
    <row r="93" spans="1:11" ht="14" x14ac:dyDescent="0.3">
      <c r="A93" s="223">
        <v>1380</v>
      </c>
      <c r="B93" s="224" t="s">
        <v>95</v>
      </c>
      <c r="C93" s="256">
        <v>2515</v>
      </c>
      <c r="D93" s="243">
        <v>1094623.3600000001</v>
      </c>
      <c r="E93" s="243">
        <v>435.23791650099406</v>
      </c>
      <c r="F93" s="243">
        <v>0</v>
      </c>
      <c r="G93" s="243">
        <v>0</v>
      </c>
      <c r="H93" s="225">
        <v>0</v>
      </c>
      <c r="I93" s="243">
        <v>0</v>
      </c>
      <c r="J93" s="241">
        <f>SUM(H93+I93)</f>
        <v>0</v>
      </c>
      <c r="K93" s="7"/>
    </row>
    <row r="94" spans="1:11" ht="14" x14ac:dyDescent="0.3">
      <c r="A94" s="223">
        <v>1407</v>
      </c>
      <c r="B94" s="224" t="s">
        <v>96</v>
      </c>
      <c r="C94" s="256">
        <v>1524</v>
      </c>
      <c r="D94" s="243">
        <v>697608.48</v>
      </c>
      <c r="E94" s="243">
        <v>457.7483464566929</v>
      </c>
      <c r="F94" s="243">
        <v>0</v>
      </c>
      <c r="G94" s="243">
        <v>0</v>
      </c>
      <c r="H94" s="225">
        <v>0</v>
      </c>
      <c r="I94" s="243">
        <v>0</v>
      </c>
      <c r="J94" s="241">
        <f>SUM(H94+I94)</f>
        <v>0</v>
      </c>
      <c r="K94" s="7"/>
    </row>
    <row r="95" spans="1:11" ht="14" x14ac:dyDescent="0.3">
      <c r="A95" s="223">
        <v>2744</v>
      </c>
      <c r="B95" s="224" t="s">
        <v>97</v>
      </c>
      <c r="C95" s="256">
        <v>704</v>
      </c>
      <c r="D95" s="243">
        <v>434428.84</v>
      </c>
      <c r="E95" s="243">
        <v>617.08642045454553</v>
      </c>
      <c r="F95" s="243">
        <v>0</v>
      </c>
      <c r="G95" s="243">
        <v>0</v>
      </c>
      <c r="H95" s="225">
        <v>0</v>
      </c>
      <c r="I95" s="243">
        <v>0</v>
      </c>
      <c r="J95" s="241">
        <f>SUM(H95+I95)</f>
        <v>0</v>
      </c>
      <c r="K95" s="7"/>
    </row>
    <row r="96" spans="1:11" ht="14" x14ac:dyDescent="0.3">
      <c r="A96" s="223">
        <v>1428</v>
      </c>
      <c r="B96" s="224" t="s">
        <v>98</v>
      </c>
      <c r="C96" s="256">
        <v>1203</v>
      </c>
      <c r="D96" s="243">
        <v>744967.58</v>
      </c>
      <c r="E96" s="243">
        <v>619.25817123857018</v>
      </c>
      <c r="F96" s="243">
        <v>0</v>
      </c>
      <c r="G96" s="243">
        <v>0</v>
      </c>
      <c r="H96" s="225">
        <v>0</v>
      </c>
      <c r="I96" s="243">
        <v>0</v>
      </c>
      <c r="J96" s="241">
        <f>SUM(H96+I96)</f>
        <v>0</v>
      </c>
      <c r="K96" s="7"/>
    </row>
    <row r="97" spans="1:11" ht="14" x14ac:dyDescent="0.3">
      <c r="A97" s="223">
        <v>1449</v>
      </c>
      <c r="B97" s="224" t="s">
        <v>99</v>
      </c>
      <c r="C97" s="256">
        <v>83</v>
      </c>
      <c r="D97" s="243">
        <v>55734.3</v>
      </c>
      <c r="E97" s="243">
        <v>671.49759036144587</v>
      </c>
      <c r="F97" s="243">
        <v>11.2</v>
      </c>
      <c r="G97" s="243">
        <v>929.6</v>
      </c>
      <c r="H97" s="225">
        <v>890.72</v>
      </c>
      <c r="I97" s="243">
        <v>0</v>
      </c>
      <c r="J97" s="241">
        <f>SUM(H97+I97)</f>
        <v>890.72</v>
      </c>
      <c r="K97" s="7"/>
    </row>
    <row r="98" spans="1:11" ht="14" x14ac:dyDescent="0.3">
      <c r="A98" s="223">
        <v>1491</v>
      </c>
      <c r="B98" s="224" t="s">
        <v>100</v>
      </c>
      <c r="C98" s="256">
        <v>370</v>
      </c>
      <c r="D98" s="243">
        <v>585391.19999999995</v>
      </c>
      <c r="E98" s="243">
        <v>1582.1383783783783</v>
      </c>
      <c r="F98" s="243">
        <v>921.84</v>
      </c>
      <c r="G98" s="243">
        <v>341080.8</v>
      </c>
      <c r="H98" s="225">
        <v>326815.35999999999</v>
      </c>
      <c r="I98" s="243">
        <v>0</v>
      </c>
      <c r="J98" s="241">
        <f>SUM(H98+I98)</f>
        <v>326815.35999999999</v>
      </c>
      <c r="K98" s="7"/>
    </row>
    <row r="99" spans="1:11" ht="14" x14ac:dyDescent="0.3">
      <c r="A99" s="223">
        <v>1499</v>
      </c>
      <c r="B99" s="224" t="s">
        <v>101</v>
      </c>
      <c r="C99" s="256">
        <v>1041</v>
      </c>
      <c r="D99" s="243">
        <v>924156.62</v>
      </c>
      <c r="E99" s="243">
        <v>887.75852065321806</v>
      </c>
      <c r="F99" s="243">
        <v>227.46</v>
      </c>
      <c r="G99" s="243">
        <v>236785.86</v>
      </c>
      <c r="H99" s="225">
        <v>226882.48</v>
      </c>
      <c r="I99" s="243">
        <v>0</v>
      </c>
      <c r="J99" s="241">
        <f>SUM(H99+I99)</f>
        <v>226882.48</v>
      </c>
      <c r="K99" s="7"/>
    </row>
    <row r="100" spans="1:11" ht="14" x14ac:dyDescent="0.3">
      <c r="A100" s="223">
        <v>1540</v>
      </c>
      <c r="B100" s="224" t="s">
        <v>102</v>
      </c>
      <c r="C100" s="256">
        <v>1663</v>
      </c>
      <c r="D100" s="243">
        <v>960094.97</v>
      </c>
      <c r="E100" s="243">
        <v>577.32710162357182</v>
      </c>
      <c r="F100" s="243">
        <v>0</v>
      </c>
      <c r="G100" s="243">
        <v>0</v>
      </c>
      <c r="H100" s="225">
        <v>0</v>
      </c>
      <c r="I100" s="243">
        <v>0</v>
      </c>
      <c r="J100" s="241">
        <f>SUM(H100+I100)</f>
        <v>0</v>
      </c>
      <c r="K100" s="7"/>
    </row>
    <row r="101" spans="1:11" ht="14" x14ac:dyDescent="0.3">
      <c r="A101" s="223">
        <v>1554</v>
      </c>
      <c r="B101" s="224" t="s">
        <v>103</v>
      </c>
      <c r="C101" s="256">
        <v>11512</v>
      </c>
      <c r="D101" s="243">
        <v>5496608.8600000003</v>
      </c>
      <c r="E101" s="243">
        <v>477.46776059763727</v>
      </c>
      <c r="F101" s="243">
        <v>0</v>
      </c>
      <c r="G101" s="243">
        <v>0</v>
      </c>
      <c r="H101" s="225">
        <v>0</v>
      </c>
      <c r="I101" s="243">
        <v>0</v>
      </c>
      <c r="J101" s="241">
        <f>SUM(H101+I101)</f>
        <v>0</v>
      </c>
      <c r="K101" s="7"/>
    </row>
    <row r="102" spans="1:11" ht="14" x14ac:dyDescent="0.3">
      <c r="A102" s="223">
        <v>1561</v>
      </c>
      <c r="B102" s="224" t="s">
        <v>104</v>
      </c>
      <c r="C102" s="256">
        <v>625</v>
      </c>
      <c r="D102" s="243">
        <v>471683.01</v>
      </c>
      <c r="E102" s="243">
        <v>754.69281599999999</v>
      </c>
      <c r="F102" s="243">
        <v>94.39</v>
      </c>
      <c r="G102" s="243">
        <v>58993.75</v>
      </c>
      <c r="H102" s="225">
        <v>56526.38</v>
      </c>
      <c r="I102" s="243">
        <v>0</v>
      </c>
      <c r="J102" s="241">
        <f>SUM(H102+I102)</f>
        <v>56526.38</v>
      </c>
      <c r="K102" s="7"/>
    </row>
    <row r="103" spans="1:11" ht="14" x14ac:dyDescent="0.3">
      <c r="A103" s="223">
        <v>1568</v>
      </c>
      <c r="B103" s="224" t="s">
        <v>105</v>
      </c>
      <c r="C103" s="256">
        <v>1937</v>
      </c>
      <c r="D103" s="243">
        <v>876914.62</v>
      </c>
      <c r="E103" s="243">
        <v>452.71792462570988</v>
      </c>
      <c r="F103" s="243">
        <v>0</v>
      </c>
      <c r="G103" s="243">
        <v>0</v>
      </c>
      <c r="H103" s="225">
        <v>0</v>
      </c>
      <c r="I103" s="243">
        <v>0</v>
      </c>
      <c r="J103" s="241">
        <f>SUM(H103+I103)</f>
        <v>0</v>
      </c>
      <c r="K103" s="7"/>
    </row>
    <row r="104" spans="1:11" ht="14" x14ac:dyDescent="0.3">
      <c r="A104" s="223">
        <v>1582</v>
      </c>
      <c r="B104" s="224" t="s">
        <v>106</v>
      </c>
      <c r="C104" s="256">
        <v>285</v>
      </c>
      <c r="D104" s="243">
        <v>328689.34999999998</v>
      </c>
      <c r="E104" s="243">
        <v>1153.2959649122806</v>
      </c>
      <c r="F104" s="243">
        <v>493</v>
      </c>
      <c r="G104" s="243">
        <v>140505</v>
      </c>
      <c r="H104" s="225">
        <v>134628.49</v>
      </c>
      <c r="I104" s="243">
        <v>0</v>
      </c>
      <c r="J104" s="241">
        <f>SUM(H104+I104)</f>
        <v>134628.49</v>
      </c>
      <c r="K104" s="7"/>
    </row>
    <row r="105" spans="1:11" ht="14" x14ac:dyDescent="0.3">
      <c r="A105" s="223">
        <v>1600</v>
      </c>
      <c r="B105" s="224" t="s">
        <v>107</v>
      </c>
      <c r="C105" s="256">
        <v>666</v>
      </c>
      <c r="D105" s="243">
        <v>427740.55</v>
      </c>
      <c r="E105" s="243">
        <v>642.25307807807803</v>
      </c>
      <c r="F105" s="243">
        <v>0</v>
      </c>
      <c r="G105" s="243">
        <v>0</v>
      </c>
      <c r="H105" s="225">
        <v>0</v>
      </c>
      <c r="I105" s="244">
        <v>3234.11</v>
      </c>
      <c r="J105" s="241">
        <f>SUM(H105+I105)</f>
        <v>3234.11</v>
      </c>
      <c r="K105" s="7"/>
    </row>
    <row r="106" spans="1:11" ht="14" x14ac:dyDescent="0.3">
      <c r="A106" s="223">
        <v>1645</v>
      </c>
      <c r="B106" s="224" t="s">
        <v>108</v>
      </c>
      <c r="C106" s="256">
        <v>1058</v>
      </c>
      <c r="D106" s="243">
        <v>523778.28</v>
      </c>
      <c r="E106" s="243">
        <v>495.06453686200382</v>
      </c>
      <c r="F106" s="243">
        <v>0</v>
      </c>
      <c r="G106" s="243">
        <v>0</v>
      </c>
      <c r="H106" s="225">
        <v>0</v>
      </c>
      <c r="I106" s="243">
        <v>0</v>
      </c>
      <c r="J106" s="241">
        <f>SUM(H106+I106)</f>
        <v>0</v>
      </c>
      <c r="K106" s="7"/>
    </row>
    <row r="107" spans="1:11" ht="14" x14ac:dyDescent="0.3">
      <c r="A107" s="223">
        <v>1631</v>
      </c>
      <c r="B107" s="224" t="s">
        <v>109</v>
      </c>
      <c r="C107" s="256">
        <v>421</v>
      </c>
      <c r="D107" s="243">
        <v>248064.74</v>
      </c>
      <c r="E107" s="243">
        <v>589.22741092636579</v>
      </c>
      <c r="F107" s="243">
        <v>0</v>
      </c>
      <c r="G107" s="243">
        <v>0</v>
      </c>
      <c r="H107" s="225">
        <v>0</v>
      </c>
      <c r="I107" s="244">
        <v>496.54</v>
      </c>
      <c r="J107" s="241">
        <f>SUM(H107+I107)</f>
        <v>496.54</v>
      </c>
      <c r="K107" s="7"/>
    </row>
    <row r="108" spans="1:11" ht="14" x14ac:dyDescent="0.3">
      <c r="A108" s="223">
        <v>1638</v>
      </c>
      <c r="B108" s="224" t="s">
        <v>110</v>
      </c>
      <c r="C108" s="256">
        <v>3014</v>
      </c>
      <c r="D108" s="243">
        <v>1483097.78</v>
      </c>
      <c r="E108" s="243">
        <v>492.06960185799602</v>
      </c>
      <c r="F108" s="243">
        <v>0</v>
      </c>
      <c r="G108" s="243">
        <v>0</v>
      </c>
      <c r="H108" s="225">
        <v>0</v>
      </c>
      <c r="I108" s="243">
        <v>0</v>
      </c>
      <c r="J108" s="241">
        <f>SUM(H108+I108)</f>
        <v>0</v>
      </c>
      <c r="K108" s="7"/>
    </row>
    <row r="109" spans="1:11" ht="14" x14ac:dyDescent="0.3">
      <c r="A109" s="223">
        <v>1659</v>
      </c>
      <c r="B109" s="224" t="s">
        <v>111</v>
      </c>
      <c r="C109" s="256">
        <v>1694</v>
      </c>
      <c r="D109" s="243">
        <v>1259068.92</v>
      </c>
      <c r="E109" s="243">
        <v>743.2520188902007</v>
      </c>
      <c r="F109" s="243">
        <v>82.95</v>
      </c>
      <c r="G109" s="243">
        <v>140517.29999999999</v>
      </c>
      <c r="H109" s="225">
        <v>134640.26999999999</v>
      </c>
      <c r="I109" s="243">
        <v>0</v>
      </c>
      <c r="J109" s="241">
        <f>SUM(H109+I109)</f>
        <v>134640.26999999999</v>
      </c>
      <c r="K109" s="7"/>
    </row>
    <row r="110" spans="1:11" ht="14" x14ac:dyDescent="0.3">
      <c r="A110" s="223">
        <v>714</v>
      </c>
      <c r="B110" s="224" t="s">
        <v>112</v>
      </c>
      <c r="C110" s="256">
        <v>7848</v>
      </c>
      <c r="D110" s="243">
        <v>4009450.17</v>
      </c>
      <c r="E110" s="243">
        <v>510.88814602446485</v>
      </c>
      <c r="F110" s="243">
        <v>0</v>
      </c>
      <c r="G110" s="243">
        <v>0</v>
      </c>
      <c r="H110" s="225">
        <v>0</v>
      </c>
      <c r="I110" s="243">
        <v>0</v>
      </c>
      <c r="J110" s="241">
        <f>SUM(H110+I110)</f>
        <v>0</v>
      </c>
      <c r="K110" s="7"/>
    </row>
    <row r="111" spans="1:11" ht="14" x14ac:dyDescent="0.3">
      <c r="A111" s="223">
        <v>1666</v>
      </c>
      <c r="B111" s="224" t="s">
        <v>113</v>
      </c>
      <c r="C111" s="256">
        <v>308</v>
      </c>
      <c r="D111" s="243">
        <v>320949.33</v>
      </c>
      <c r="E111" s="243">
        <v>1042.0432792207794</v>
      </c>
      <c r="F111" s="243">
        <v>381.74</v>
      </c>
      <c r="G111" s="243">
        <v>117575.92</v>
      </c>
      <c r="H111" s="225">
        <v>112658.4</v>
      </c>
      <c r="I111" s="243">
        <v>0</v>
      </c>
      <c r="J111" s="241">
        <f>SUM(H111+I111)</f>
        <v>112658.4</v>
      </c>
      <c r="K111" s="7"/>
    </row>
    <row r="112" spans="1:11" ht="14" x14ac:dyDescent="0.3">
      <c r="A112" s="223">
        <v>1687</v>
      </c>
      <c r="B112" s="224" t="s">
        <v>114</v>
      </c>
      <c r="C112" s="256">
        <v>241</v>
      </c>
      <c r="D112" s="243">
        <v>149353.34</v>
      </c>
      <c r="E112" s="243">
        <v>619.72340248962655</v>
      </c>
      <c r="F112" s="243">
        <v>0</v>
      </c>
      <c r="G112" s="243">
        <v>0</v>
      </c>
      <c r="H112" s="225">
        <v>0</v>
      </c>
      <c r="I112" s="244">
        <v>1899.17</v>
      </c>
      <c r="J112" s="241">
        <f>SUM(H112+I112)</f>
        <v>1899.17</v>
      </c>
      <c r="K112" s="7"/>
    </row>
    <row r="113" spans="1:11" ht="14" x14ac:dyDescent="0.3">
      <c r="A113" s="223">
        <v>1694</v>
      </c>
      <c r="B113" s="224" t="s">
        <v>115</v>
      </c>
      <c r="C113" s="256">
        <v>1704</v>
      </c>
      <c r="D113" s="243">
        <v>730460.19</v>
      </c>
      <c r="E113" s="243">
        <v>428.67382042253519</v>
      </c>
      <c r="F113" s="243">
        <v>0</v>
      </c>
      <c r="G113" s="243">
        <v>0</v>
      </c>
      <c r="H113" s="225">
        <v>0</v>
      </c>
      <c r="I113" s="243">
        <v>0</v>
      </c>
      <c r="J113" s="241">
        <f>SUM(H113+I113)</f>
        <v>0</v>
      </c>
      <c r="K113" s="7"/>
    </row>
    <row r="114" spans="1:11" ht="14" x14ac:dyDescent="0.3">
      <c r="A114" s="223">
        <v>1729</v>
      </c>
      <c r="B114" s="224" t="s">
        <v>116</v>
      </c>
      <c r="C114" s="256">
        <v>735</v>
      </c>
      <c r="D114" s="243">
        <v>492240.87999999995</v>
      </c>
      <c r="E114" s="243">
        <v>669.71548299319716</v>
      </c>
      <c r="F114" s="243">
        <v>9.42</v>
      </c>
      <c r="G114" s="243">
        <v>6923.7</v>
      </c>
      <c r="H114" s="225">
        <v>6634.12</v>
      </c>
      <c r="I114" s="243">
        <v>0</v>
      </c>
      <c r="J114" s="241">
        <f>SUM(H114+I114)</f>
        <v>6634.12</v>
      </c>
      <c r="K114" s="7"/>
    </row>
    <row r="115" spans="1:11" ht="14" x14ac:dyDescent="0.3">
      <c r="A115" s="223">
        <v>1736</v>
      </c>
      <c r="B115" s="224" t="s">
        <v>117</v>
      </c>
      <c r="C115" s="256">
        <v>533</v>
      </c>
      <c r="D115" s="243">
        <v>181281.25</v>
      </c>
      <c r="E115" s="243">
        <v>340.11491557223263</v>
      </c>
      <c r="F115" s="243">
        <v>0</v>
      </c>
      <c r="G115" s="243">
        <v>0</v>
      </c>
      <c r="H115" s="225">
        <v>0</v>
      </c>
      <c r="I115" s="243">
        <v>0</v>
      </c>
      <c r="J115" s="241">
        <f>SUM(H115+I115)</f>
        <v>0</v>
      </c>
      <c r="K115" s="7"/>
    </row>
    <row r="116" spans="1:11" ht="14" x14ac:dyDescent="0.3">
      <c r="A116" s="223">
        <v>1813</v>
      </c>
      <c r="B116" s="224" t="s">
        <v>118</v>
      </c>
      <c r="C116" s="256">
        <v>744</v>
      </c>
      <c r="D116" s="243">
        <v>472438.16</v>
      </c>
      <c r="E116" s="243">
        <v>634.99752688172043</v>
      </c>
      <c r="F116" s="243">
        <v>0</v>
      </c>
      <c r="G116" s="243">
        <v>0</v>
      </c>
      <c r="H116" s="225">
        <v>0</v>
      </c>
      <c r="I116" s="243">
        <v>0</v>
      </c>
      <c r="J116" s="241">
        <f>SUM(H116+I116)</f>
        <v>0</v>
      </c>
      <c r="K116" s="7"/>
    </row>
    <row r="117" spans="1:11" ht="14" x14ac:dyDescent="0.3">
      <c r="A117" s="223">
        <v>5757</v>
      </c>
      <c r="B117" s="224" t="s">
        <v>119</v>
      </c>
      <c r="C117" s="256">
        <v>566</v>
      </c>
      <c r="D117" s="243">
        <v>568224.13</v>
      </c>
      <c r="E117" s="243">
        <v>1003.9295583038869</v>
      </c>
      <c r="F117" s="243">
        <v>343.63</v>
      </c>
      <c r="G117" s="243">
        <v>194494.58</v>
      </c>
      <c r="H117" s="225">
        <v>186360</v>
      </c>
      <c r="I117" s="243">
        <v>0</v>
      </c>
      <c r="J117" s="241">
        <f>SUM(H117+I117)</f>
        <v>186360</v>
      </c>
      <c r="K117" s="7"/>
    </row>
    <row r="118" spans="1:11" ht="14" x14ac:dyDescent="0.3">
      <c r="A118" s="223">
        <v>1855</v>
      </c>
      <c r="B118" s="224" t="s">
        <v>120</v>
      </c>
      <c r="C118" s="256">
        <v>465</v>
      </c>
      <c r="D118" s="243">
        <v>407908.12</v>
      </c>
      <c r="E118" s="243">
        <v>877.22176344086017</v>
      </c>
      <c r="F118" s="243">
        <v>216.92</v>
      </c>
      <c r="G118" s="243">
        <v>100867.8</v>
      </c>
      <c r="H118" s="225">
        <v>96649.08</v>
      </c>
      <c r="I118" s="243">
        <v>0</v>
      </c>
      <c r="J118" s="241">
        <f>SUM(H118+I118)</f>
        <v>96649.08</v>
      </c>
      <c r="K118" s="7"/>
    </row>
    <row r="119" spans="1:11" ht="14" x14ac:dyDescent="0.3">
      <c r="A119" s="223">
        <v>1862</v>
      </c>
      <c r="B119" s="224" t="s">
        <v>121</v>
      </c>
      <c r="C119" s="256">
        <v>7320</v>
      </c>
      <c r="D119" s="243">
        <v>953665.33</v>
      </c>
      <c r="E119" s="243">
        <v>130.28214890710382</v>
      </c>
      <c r="F119" s="243">
        <v>0</v>
      </c>
      <c r="G119" s="243">
        <v>0</v>
      </c>
      <c r="H119" s="225">
        <v>0</v>
      </c>
      <c r="I119" s="243">
        <v>0</v>
      </c>
      <c r="J119" s="241">
        <f>SUM(H119+I119)</f>
        <v>0</v>
      </c>
      <c r="K119" s="7"/>
    </row>
    <row r="120" spans="1:11" ht="14" x14ac:dyDescent="0.3">
      <c r="A120" s="223">
        <v>1870</v>
      </c>
      <c r="B120" s="224" t="s">
        <v>122</v>
      </c>
      <c r="C120" s="256">
        <v>146</v>
      </c>
      <c r="D120" s="243">
        <v>103920.74</v>
      </c>
      <c r="E120" s="243">
        <v>711.78589041095893</v>
      </c>
      <c r="F120" s="243">
        <v>51.49</v>
      </c>
      <c r="G120" s="243">
        <v>7517.54</v>
      </c>
      <c r="H120" s="225">
        <v>7203.12</v>
      </c>
      <c r="I120" s="243">
        <v>0</v>
      </c>
      <c r="J120" s="241">
        <f>SUM(H120+I120)</f>
        <v>7203.12</v>
      </c>
      <c r="K120" s="7"/>
    </row>
    <row r="121" spans="1:11" ht="14" x14ac:dyDescent="0.3">
      <c r="A121" s="223">
        <v>1883</v>
      </c>
      <c r="B121" s="224" t="s">
        <v>123</v>
      </c>
      <c r="C121" s="256">
        <v>2705</v>
      </c>
      <c r="D121" s="243">
        <v>704758.99</v>
      </c>
      <c r="E121" s="243">
        <v>260.53936783733826</v>
      </c>
      <c r="F121" s="243">
        <v>0</v>
      </c>
      <c r="G121" s="243">
        <v>0</v>
      </c>
      <c r="H121" s="225">
        <v>0</v>
      </c>
      <c r="I121" s="243">
        <v>0</v>
      </c>
      <c r="J121" s="241">
        <f>SUM(H121+I121)</f>
        <v>0</v>
      </c>
      <c r="K121" s="7"/>
    </row>
    <row r="122" spans="1:11" ht="14" x14ac:dyDescent="0.3">
      <c r="A122" s="223">
        <v>1890</v>
      </c>
      <c r="B122" s="224" t="s">
        <v>124</v>
      </c>
      <c r="C122" s="256">
        <v>783</v>
      </c>
      <c r="D122" s="243">
        <v>634285.42000000004</v>
      </c>
      <c r="E122" s="243">
        <v>810.07077905491701</v>
      </c>
      <c r="F122" s="243">
        <v>149.77000000000001</v>
      </c>
      <c r="G122" s="243">
        <v>0</v>
      </c>
      <c r="H122" s="225">
        <v>0</v>
      </c>
      <c r="I122" s="243">
        <v>0</v>
      </c>
      <c r="J122" s="241">
        <f>SUM(H122+I122)</f>
        <v>0</v>
      </c>
      <c r="K122" s="7"/>
    </row>
    <row r="123" spans="1:11" ht="14" x14ac:dyDescent="0.3">
      <c r="A123" s="223">
        <v>1900</v>
      </c>
      <c r="B123" s="224" t="s">
        <v>125</v>
      </c>
      <c r="C123" s="256">
        <v>4487</v>
      </c>
      <c r="D123" s="243">
        <v>2746859.25</v>
      </c>
      <c r="E123" s="243">
        <v>612.18169155337637</v>
      </c>
      <c r="F123" s="243">
        <v>0</v>
      </c>
      <c r="G123" s="243">
        <v>0</v>
      </c>
      <c r="H123" s="225">
        <v>0</v>
      </c>
      <c r="I123" s="243">
        <v>0</v>
      </c>
      <c r="J123" s="241">
        <f>SUM(H123+I123)</f>
        <v>0</v>
      </c>
      <c r="K123" s="7"/>
    </row>
    <row r="124" spans="1:11" ht="14" x14ac:dyDescent="0.3">
      <c r="A124" s="223">
        <v>1939</v>
      </c>
      <c r="B124" s="224" t="s">
        <v>126</v>
      </c>
      <c r="C124" s="256">
        <v>520</v>
      </c>
      <c r="D124" s="243">
        <v>340695.36</v>
      </c>
      <c r="E124" s="243">
        <v>655.18338461538463</v>
      </c>
      <c r="F124" s="243">
        <v>0</v>
      </c>
      <c r="G124" s="243">
        <v>0</v>
      </c>
      <c r="H124" s="225">
        <v>0</v>
      </c>
      <c r="I124" s="244">
        <v>2658.55</v>
      </c>
      <c r="J124" s="241">
        <f>SUM(H124+I124)</f>
        <v>2658.55</v>
      </c>
      <c r="K124" s="7"/>
    </row>
    <row r="125" spans="1:11" ht="14" x14ac:dyDescent="0.3">
      <c r="A125" s="223">
        <v>1953</v>
      </c>
      <c r="B125" s="224" t="s">
        <v>127</v>
      </c>
      <c r="C125" s="256">
        <v>1658</v>
      </c>
      <c r="D125" s="243">
        <v>671751.46</v>
      </c>
      <c r="E125" s="243">
        <v>405.15769601930032</v>
      </c>
      <c r="F125" s="243">
        <v>0</v>
      </c>
      <c r="G125" s="243">
        <v>0</v>
      </c>
      <c r="H125" s="225">
        <v>0</v>
      </c>
      <c r="I125" s="243">
        <v>0</v>
      </c>
      <c r="J125" s="241">
        <f>SUM(H125+I125)</f>
        <v>0</v>
      </c>
      <c r="K125" s="7"/>
    </row>
    <row r="126" spans="1:11" ht="14" x14ac:dyDescent="0.3">
      <c r="A126" s="223">
        <v>2009</v>
      </c>
      <c r="B126" s="224" t="s">
        <v>128</v>
      </c>
      <c r="C126" s="256">
        <v>1433</v>
      </c>
      <c r="D126" s="243">
        <v>951033.44000000006</v>
      </c>
      <c r="E126" s="243">
        <v>663.66604326587583</v>
      </c>
      <c r="F126" s="243">
        <v>3.37</v>
      </c>
      <c r="G126" s="243">
        <v>4829.21</v>
      </c>
      <c r="H126" s="225">
        <v>4627.2299999999996</v>
      </c>
      <c r="I126" s="243">
        <v>0</v>
      </c>
      <c r="J126" s="241">
        <f>SUM(H126+I126)</f>
        <v>4627.2299999999996</v>
      </c>
      <c r="K126" s="7"/>
    </row>
    <row r="127" spans="1:11" ht="14" x14ac:dyDescent="0.3">
      <c r="A127" s="223">
        <v>2044</v>
      </c>
      <c r="B127" s="224" t="s">
        <v>129</v>
      </c>
      <c r="C127" s="256">
        <v>98</v>
      </c>
      <c r="D127" s="243">
        <v>80857.759999999995</v>
      </c>
      <c r="E127" s="243">
        <v>825.07918367346929</v>
      </c>
      <c r="F127" s="243">
        <v>164.78</v>
      </c>
      <c r="G127" s="243">
        <v>16148.44</v>
      </c>
      <c r="H127" s="225">
        <v>15473.04</v>
      </c>
      <c r="I127" s="243">
        <v>0</v>
      </c>
      <c r="J127" s="241">
        <f>SUM(H127+I127)</f>
        <v>15473.04</v>
      </c>
      <c r="K127" s="7"/>
    </row>
    <row r="128" spans="1:11" ht="14" x14ac:dyDescent="0.3">
      <c r="A128" s="223">
        <v>2051</v>
      </c>
      <c r="B128" s="224" t="s">
        <v>130</v>
      </c>
      <c r="C128" s="256">
        <v>587</v>
      </c>
      <c r="D128" s="243">
        <v>260735.22</v>
      </c>
      <c r="E128" s="243">
        <v>444.18265758091991</v>
      </c>
      <c r="F128" s="243">
        <v>0</v>
      </c>
      <c r="G128" s="243">
        <v>0</v>
      </c>
      <c r="H128" s="225">
        <v>0</v>
      </c>
      <c r="I128" s="243">
        <v>0</v>
      </c>
      <c r="J128" s="241">
        <f>SUM(H128+I128)</f>
        <v>0</v>
      </c>
      <c r="K128" s="7"/>
    </row>
    <row r="129" spans="1:11" ht="14" x14ac:dyDescent="0.3">
      <c r="A129" s="223">
        <v>2058</v>
      </c>
      <c r="B129" s="224" t="s">
        <v>131</v>
      </c>
      <c r="C129" s="256">
        <v>4004</v>
      </c>
      <c r="D129" s="243">
        <v>1742234.35</v>
      </c>
      <c r="E129" s="243">
        <v>435.12346403596405</v>
      </c>
      <c r="F129" s="243">
        <v>0</v>
      </c>
      <c r="G129" s="243">
        <v>0</v>
      </c>
      <c r="H129" s="225">
        <v>0</v>
      </c>
      <c r="I129" s="243">
        <v>0</v>
      </c>
      <c r="J129" s="241">
        <f>SUM(H129+I129)</f>
        <v>0</v>
      </c>
      <c r="K129" s="7"/>
    </row>
    <row r="130" spans="1:11" ht="14" x14ac:dyDescent="0.3">
      <c r="A130" s="223">
        <v>2114</v>
      </c>
      <c r="B130" s="224" t="s">
        <v>132</v>
      </c>
      <c r="C130" s="256">
        <v>516</v>
      </c>
      <c r="D130" s="243">
        <v>608250.76</v>
      </c>
      <c r="E130" s="243">
        <v>1178.780542635659</v>
      </c>
      <c r="F130" s="243">
        <v>518.48</v>
      </c>
      <c r="G130" s="243">
        <v>267535.68</v>
      </c>
      <c r="H130" s="225">
        <v>256346.21</v>
      </c>
      <c r="I130" s="243">
        <v>0</v>
      </c>
      <c r="J130" s="241">
        <f>SUM(H130+I130)</f>
        <v>256346.21</v>
      </c>
      <c r="K130" s="7"/>
    </row>
    <row r="131" spans="1:11" ht="14" x14ac:dyDescent="0.3">
      <c r="A131" s="223">
        <v>2128</v>
      </c>
      <c r="B131" s="224" t="s">
        <v>133</v>
      </c>
      <c r="C131" s="256">
        <v>570</v>
      </c>
      <c r="D131" s="243">
        <v>454830.22</v>
      </c>
      <c r="E131" s="243">
        <v>797.94775438596491</v>
      </c>
      <c r="F131" s="243">
        <v>137.65</v>
      </c>
      <c r="G131" s="243">
        <v>78460.5</v>
      </c>
      <c r="H131" s="225">
        <v>75178.95</v>
      </c>
      <c r="I131" s="243">
        <v>0</v>
      </c>
      <c r="J131" s="241">
        <f>SUM(H131+I131)</f>
        <v>75178.95</v>
      </c>
      <c r="K131" s="7"/>
    </row>
    <row r="132" spans="1:11" ht="14" x14ac:dyDescent="0.3">
      <c r="A132" s="223">
        <v>2135</v>
      </c>
      <c r="B132" s="224" t="s">
        <v>134</v>
      </c>
      <c r="C132" s="256">
        <v>340</v>
      </c>
      <c r="D132" s="243">
        <v>474173.81</v>
      </c>
      <c r="E132" s="243">
        <v>1394.6288529411765</v>
      </c>
      <c r="F132" s="243">
        <v>734.33</v>
      </c>
      <c r="G132" s="243">
        <v>249672.2</v>
      </c>
      <c r="H132" s="225">
        <v>239229.85</v>
      </c>
      <c r="I132" s="243">
        <v>0</v>
      </c>
      <c r="J132" s="241">
        <f>SUM(H132+I132)</f>
        <v>239229.85</v>
      </c>
      <c r="K132" s="7"/>
    </row>
    <row r="133" spans="1:11" ht="14" x14ac:dyDescent="0.3">
      <c r="A133" s="223">
        <v>2142</v>
      </c>
      <c r="B133" s="224" t="s">
        <v>135</v>
      </c>
      <c r="C133" s="256">
        <v>160</v>
      </c>
      <c r="D133" s="243">
        <v>162462.19</v>
      </c>
      <c r="E133" s="243">
        <v>1015.3886875000001</v>
      </c>
      <c r="F133" s="243">
        <v>355.09</v>
      </c>
      <c r="G133" s="243">
        <v>56814.400000000001</v>
      </c>
      <c r="H133" s="225">
        <v>54438.18</v>
      </c>
      <c r="I133" s="243">
        <v>0</v>
      </c>
      <c r="J133" s="241">
        <f>SUM(H133+I133)</f>
        <v>54438.18</v>
      </c>
      <c r="K133" s="7"/>
    </row>
    <row r="134" spans="1:11" ht="14" x14ac:dyDescent="0.3">
      <c r="A134" s="223">
        <v>2184</v>
      </c>
      <c r="B134" s="224" t="s">
        <v>136</v>
      </c>
      <c r="C134" s="256">
        <v>950</v>
      </c>
      <c r="D134" s="243">
        <v>971841.83</v>
      </c>
      <c r="E134" s="243">
        <v>1022.9914</v>
      </c>
      <c r="F134" s="243">
        <v>362.69</v>
      </c>
      <c r="G134" s="243">
        <v>0</v>
      </c>
      <c r="H134" s="225">
        <v>0</v>
      </c>
      <c r="I134" s="243">
        <v>0</v>
      </c>
      <c r="J134" s="241">
        <f>SUM(H134+I134)</f>
        <v>0</v>
      </c>
      <c r="K134" s="7"/>
    </row>
    <row r="135" spans="1:11" ht="14" x14ac:dyDescent="0.3">
      <c r="A135" s="223">
        <v>2198</v>
      </c>
      <c r="B135" s="224" t="s">
        <v>137</v>
      </c>
      <c r="C135" s="256">
        <v>712</v>
      </c>
      <c r="D135" s="243">
        <v>661131.19999999995</v>
      </c>
      <c r="E135" s="243">
        <v>928.55505617977519</v>
      </c>
      <c r="F135" s="243">
        <v>268.26</v>
      </c>
      <c r="G135" s="243">
        <v>191001.12</v>
      </c>
      <c r="H135" s="225">
        <v>183012.65</v>
      </c>
      <c r="I135" s="243">
        <v>0</v>
      </c>
      <c r="J135" s="241">
        <f>SUM(H135+I135)</f>
        <v>183012.65</v>
      </c>
      <c r="K135" s="7"/>
    </row>
    <row r="136" spans="1:11" ht="14" x14ac:dyDescent="0.3">
      <c r="A136" s="223">
        <v>2212</v>
      </c>
      <c r="B136" s="224" t="s">
        <v>138</v>
      </c>
      <c r="C136" s="256">
        <v>99</v>
      </c>
      <c r="D136" s="243">
        <v>69368.100000000006</v>
      </c>
      <c r="E136" s="243">
        <v>700.68787878787884</v>
      </c>
      <c r="F136" s="243">
        <v>40.39</v>
      </c>
      <c r="G136" s="243">
        <v>3998.61</v>
      </c>
      <c r="H136" s="225">
        <v>3831.37</v>
      </c>
      <c r="I136" s="243">
        <v>0</v>
      </c>
      <c r="J136" s="241">
        <f>SUM(H136+I136)</f>
        <v>3831.37</v>
      </c>
      <c r="K136" s="7"/>
    </row>
    <row r="137" spans="1:11" ht="14" x14ac:dyDescent="0.3">
      <c r="A137" s="223">
        <v>2217</v>
      </c>
      <c r="B137" s="224" t="s">
        <v>139</v>
      </c>
      <c r="C137" s="256">
        <v>2047</v>
      </c>
      <c r="D137" s="243">
        <v>642189.59</v>
      </c>
      <c r="E137" s="243">
        <v>313.72232046897898</v>
      </c>
      <c r="F137" s="243">
        <v>0</v>
      </c>
      <c r="G137" s="243">
        <v>0</v>
      </c>
      <c r="H137" s="225">
        <v>0</v>
      </c>
      <c r="I137" s="243">
        <v>0</v>
      </c>
      <c r="J137" s="241">
        <f>SUM(H137+I137)</f>
        <v>0</v>
      </c>
      <c r="K137" s="7"/>
    </row>
    <row r="138" spans="1:11" ht="14" x14ac:dyDescent="0.3">
      <c r="A138" s="223">
        <v>2226</v>
      </c>
      <c r="B138" s="224" t="s">
        <v>140</v>
      </c>
      <c r="C138" s="256">
        <v>261</v>
      </c>
      <c r="D138" s="243">
        <v>123392.98</v>
      </c>
      <c r="E138" s="243">
        <v>472.77003831417625</v>
      </c>
      <c r="F138" s="243">
        <v>0</v>
      </c>
      <c r="G138" s="243">
        <v>0</v>
      </c>
      <c r="H138" s="225">
        <v>0</v>
      </c>
      <c r="I138" s="243">
        <v>0</v>
      </c>
      <c r="J138" s="241">
        <f>SUM(H138+I138)</f>
        <v>0</v>
      </c>
      <c r="K138" s="7"/>
    </row>
    <row r="139" spans="1:11" ht="14" x14ac:dyDescent="0.3">
      <c r="A139" s="223">
        <v>2233</v>
      </c>
      <c r="B139" s="224" t="s">
        <v>141</v>
      </c>
      <c r="C139" s="256">
        <v>853</v>
      </c>
      <c r="D139" s="243">
        <v>739524.37</v>
      </c>
      <c r="E139" s="243">
        <v>866.9687807737397</v>
      </c>
      <c r="F139" s="243">
        <v>206.67</v>
      </c>
      <c r="G139" s="243">
        <v>176289.51</v>
      </c>
      <c r="H139" s="225">
        <v>168916.34</v>
      </c>
      <c r="I139" s="243">
        <v>0</v>
      </c>
      <c r="J139" s="241">
        <f>SUM(H139+I139)</f>
        <v>168916.34</v>
      </c>
      <c r="K139" s="7"/>
    </row>
    <row r="140" spans="1:11" ht="14" x14ac:dyDescent="0.3">
      <c r="A140" s="223">
        <v>2289</v>
      </c>
      <c r="B140" s="224" t="s">
        <v>142</v>
      </c>
      <c r="C140" s="256">
        <v>21938</v>
      </c>
      <c r="D140" s="243">
        <v>6872757.5</v>
      </c>
      <c r="E140" s="243">
        <v>313.28095086151882</v>
      </c>
      <c r="F140" s="243">
        <v>0</v>
      </c>
      <c r="G140" s="243">
        <v>0</v>
      </c>
      <c r="H140" s="225">
        <v>0</v>
      </c>
      <c r="I140" s="243">
        <v>0</v>
      </c>
      <c r="J140" s="241">
        <f>SUM(H140+I140)</f>
        <v>0</v>
      </c>
      <c r="K140" s="7"/>
    </row>
    <row r="141" spans="1:11" ht="14" x14ac:dyDescent="0.3">
      <c r="A141" s="223">
        <v>2310</v>
      </c>
      <c r="B141" s="224" t="s">
        <v>143</v>
      </c>
      <c r="C141" s="256">
        <v>271</v>
      </c>
      <c r="D141" s="243">
        <v>129847.15</v>
      </c>
      <c r="E141" s="243">
        <v>479.14077490774906</v>
      </c>
      <c r="F141" s="243">
        <v>0</v>
      </c>
      <c r="G141" s="243">
        <v>0</v>
      </c>
      <c r="H141" s="225">
        <v>0</v>
      </c>
      <c r="I141" s="243">
        <v>0</v>
      </c>
      <c r="J141" s="241">
        <f>SUM(H141+I141)</f>
        <v>0</v>
      </c>
      <c r="K141" s="7"/>
    </row>
    <row r="142" spans="1:11" ht="14" x14ac:dyDescent="0.3">
      <c r="A142" s="223">
        <v>2296</v>
      </c>
      <c r="B142" s="224" t="s">
        <v>144</v>
      </c>
      <c r="C142" s="256">
        <v>2566</v>
      </c>
      <c r="D142" s="243">
        <v>414751.55</v>
      </c>
      <c r="E142" s="243">
        <v>161.63349571317224</v>
      </c>
      <c r="F142" s="243">
        <v>0</v>
      </c>
      <c r="G142" s="243">
        <v>0</v>
      </c>
      <c r="H142" s="225">
        <v>0</v>
      </c>
      <c r="I142" s="243">
        <v>0</v>
      </c>
      <c r="J142" s="241">
        <f>SUM(H142+I142)</f>
        <v>0</v>
      </c>
      <c r="K142" s="7"/>
    </row>
    <row r="143" spans="1:11" ht="14" x14ac:dyDescent="0.3">
      <c r="A143" s="223">
        <v>2303</v>
      </c>
      <c r="B143" s="224" t="s">
        <v>145</v>
      </c>
      <c r="C143" s="256">
        <v>3498</v>
      </c>
      <c r="D143" s="243">
        <v>1115417.21</v>
      </c>
      <c r="E143" s="243">
        <v>318.87284448256145</v>
      </c>
      <c r="F143" s="243">
        <v>0</v>
      </c>
      <c r="G143" s="243">
        <v>0</v>
      </c>
      <c r="H143" s="225">
        <v>0</v>
      </c>
      <c r="I143" s="243">
        <v>0</v>
      </c>
      <c r="J143" s="241">
        <f>SUM(H143+I143)</f>
        <v>0</v>
      </c>
      <c r="K143" s="7"/>
    </row>
    <row r="144" spans="1:11" ht="14" x14ac:dyDescent="0.3">
      <c r="A144" s="223">
        <v>2394</v>
      </c>
      <c r="B144" s="224" t="s">
        <v>146</v>
      </c>
      <c r="C144" s="256">
        <v>408</v>
      </c>
      <c r="D144" s="243">
        <v>420069.91</v>
      </c>
      <c r="E144" s="243">
        <v>1029.5831127450979</v>
      </c>
      <c r="F144" s="243">
        <v>369.28</v>
      </c>
      <c r="G144" s="243">
        <v>150666.23999999999</v>
      </c>
      <c r="H144" s="225">
        <v>144364.74</v>
      </c>
      <c r="I144" s="243">
        <v>0</v>
      </c>
      <c r="J144" s="241">
        <f>SUM(H144+I144)</f>
        <v>144364.74</v>
      </c>
      <c r="K144" s="7"/>
    </row>
    <row r="145" spans="1:11" ht="14" x14ac:dyDescent="0.3">
      <c r="A145" s="223">
        <v>2415</v>
      </c>
      <c r="B145" s="224" t="s">
        <v>147</v>
      </c>
      <c r="C145" s="256">
        <v>262</v>
      </c>
      <c r="D145" s="243">
        <v>219623.52</v>
      </c>
      <c r="E145" s="243">
        <v>838.25770992366404</v>
      </c>
      <c r="F145" s="243">
        <v>177.96</v>
      </c>
      <c r="G145" s="243">
        <v>46625.52</v>
      </c>
      <c r="H145" s="225">
        <v>44675.44</v>
      </c>
      <c r="I145" s="243">
        <v>0</v>
      </c>
      <c r="J145" s="241">
        <f>SUM(H145+I145)</f>
        <v>44675.44</v>
      </c>
      <c r="K145" s="7"/>
    </row>
    <row r="146" spans="1:11" ht="14" x14ac:dyDescent="0.3">
      <c r="A146" s="223">
        <v>2420</v>
      </c>
      <c r="B146" s="224" t="s">
        <v>148</v>
      </c>
      <c r="C146" s="256">
        <v>5029</v>
      </c>
      <c r="D146" s="243">
        <v>2472511.0099999998</v>
      </c>
      <c r="E146" s="243">
        <v>491.65062835553783</v>
      </c>
      <c r="F146" s="243">
        <v>0</v>
      </c>
      <c r="G146" s="243">
        <v>0</v>
      </c>
      <c r="H146" s="225">
        <v>0</v>
      </c>
      <c r="I146" s="243">
        <v>0</v>
      </c>
      <c r="J146" s="241">
        <f>SUM(H146+I146)</f>
        <v>0</v>
      </c>
      <c r="K146" s="7"/>
    </row>
    <row r="147" spans="1:11" ht="14" x14ac:dyDescent="0.3">
      <c r="A147" s="223">
        <v>2443</v>
      </c>
      <c r="B147" s="224" t="s">
        <v>149</v>
      </c>
      <c r="C147" s="256">
        <v>1874</v>
      </c>
      <c r="D147" s="243">
        <v>423443.68</v>
      </c>
      <c r="E147" s="243">
        <v>225.95713980789753</v>
      </c>
      <c r="F147" s="243">
        <v>0</v>
      </c>
      <c r="G147" s="243">
        <v>0</v>
      </c>
      <c r="H147" s="225">
        <v>0</v>
      </c>
      <c r="I147" s="243">
        <v>0</v>
      </c>
      <c r="J147" s="241">
        <f>SUM(H147+I147)</f>
        <v>0</v>
      </c>
      <c r="K147" s="7"/>
    </row>
    <row r="148" spans="1:11" ht="14" x14ac:dyDescent="0.3">
      <c r="A148" s="223">
        <v>2436</v>
      </c>
      <c r="B148" s="224" t="s">
        <v>150</v>
      </c>
      <c r="C148" s="256">
        <v>1497</v>
      </c>
      <c r="D148" s="243">
        <v>710240.88</v>
      </c>
      <c r="E148" s="243">
        <v>474.44280561122247</v>
      </c>
      <c r="F148" s="243">
        <v>0</v>
      </c>
      <c r="G148" s="243">
        <v>0</v>
      </c>
      <c r="H148" s="225">
        <v>0</v>
      </c>
      <c r="I148" s="243">
        <v>0</v>
      </c>
      <c r="J148" s="241">
        <f>SUM(H148+I148)</f>
        <v>0</v>
      </c>
      <c r="K148" s="7"/>
    </row>
    <row r="149" spans="1:11" ht="14" x14ac:dyDescent="0.3">
      <c r="A149" s="223">
        <v>2460</v>
      </c>
      <c r="B149" s="224" t="s">
        <v>151</v>
      </c>
      <c r="C149" s="256">
        <v>1238</v>
      </c>
      <c r="D149" s="243">
        <v>433375.83</v>
      </c>
      <c r="E149" s="243">
        <v>350.06125201938613</v>
      </c>
      <c r="F149" s="243">
        <v>0</v>
      </c>
      <c r="G149" s="243">
        <v>0</v>
      </c>
      <c r="H149" s="225">
        <v>0</v>
      </c>
      <c r="I149" s="243">
        <v>0</v>
      </c>
      <c r="J149" s="241">
        <f>SUM(H149+I149)</f>
        <v>0</v>
      </c>
      <c r="K149" s="7"/>
    </row>
    <row r="150" spans="1:11" ht="14" x14ac:dyDescent="0.3">
      <c r="A150" s="223">
        <v>2478</v>
      </c>
      <c r="B150" s="224" t="s">
        <v>152</v>
      </c>
      <c r="C150" s="256">
        <v>1698</v>
      </c>
      <c r="D150" s="243">
        <v>1419974.2</v>
      </c>
      <c r="E150" s="243">
        <v>836.26277974087157</v>
      </c>
      <c r="F150" s="243">
        <v>175.96</v>
      </c>
      <c r="G150" s="243">
        <v>298780.08</v>
      </c>
      <c r="H150" s="225">
        <v>286283.84000000003</v>
      </c>
      <c r="I150" s="243">
        <v>0</v>
      </c>
      <c r="J150" s="241">
        <f>SUM(H150+I150)</f>
        <v>286283.84000000003</v>
      </c>
      <c r="K150" s="7"/>
    </row>
    <row r="151" spans="1:11" ht="14" x14ac:dyDescent="0.3">
      <c r="A151" s="223">
        <v>2525</v>
      </c>
      <c r="B151" s="224" t="s">
        <v>153</v>
      </c>
      <c r="C151" s="256">
        <v>338</v>
      </c>
      <c r="D151" s="243">
        <v>272346</v>
      </c>
      <c r="E151" s="243">
        <v>805.75739644970417</v>
      </c>
      <c r="F151" s="243">
        <v>145.46</v>
      </c>
      <c r="G151" s="243">
        <v>49165.48</v>
      </c>
      <c r="H151" s="225">
        <v>47109.17</v>
      </c>
      <c r="I151" s="243">
        <v>0</v>
      </c>
      <c r="J151" s="241">
        <f>SUM(H151+I151)</f>
        <v>47109.17</v>
      </c>
      <c r="K151" s="7"/>
    </row>
    <row r="152" spans="1:11" ht="14" x14ac:dyDescent="0.3">
      <c r="A152" s="223">
        <v>2527</v>
      </c>
      <c r="B152" s="224" t="s">
        <v>154</v>
      </c>
      <c r="C152" s="256">
        <v>318</v>
      </c>
      <c r="D152" s="243">
        <v>155101.9</v>
      </c>
      <c r="E152" s="243">
        <v>487.74182389937107</v>
      </c>
      <c r="F152" s="243">
        <v>0</v>
      </c>
      <c r="G152" s="243">
        <v>0</v>
      </c>
      <c r="H152" s="225">
        <v>0</v>
      </c>
      <c r="I152" s="243">
        <v>0</v>
      </c>
      <c r="J152" s="241">
        <f>SUM(H152+I152)</f>
        <v>0</v>
      </c>
      <c r="K152" s="7"/>
    </row>
    <row r="153" spans="1:11" ht="14" x14ac:dyDescent="0.3">
      <c r="A153" s="223">
        <v>2534</v>
      </c>
      <c r="B153" s="224" t="s">
        <v>155</v>
      </c>
      <c r="C153" s="256">
        <v>474</v>
      </c>
      <c r="D153" s="243">
        <v>204919.3</v>
      </c>
      <c r="E153" s="243">
        <v>432.31919831223627</v>
      </c>
      <c r="F153" s="243">
        <v>0</v>
      </c>
      <c r="G153" s="243">
        <v>0</v>
      </c>
      <c r="H153" s="225">
        <v>0</v>
      </c>
      <c r="I153" s="243">
        <v>0</v>
      </c>
      <c r="J153" s="241">
        <f>SUM(H153+I153)</f>
        <v>0</v>
      </c>
      <c r="K153" s="7"/>
    </row>
    <row r="154" spans="1:11" ht="14" x14ac:dyDescent="0.3">
      <c r="A154" s="223">
        <v>2541</v>
      </c>
      <c r="B154" s="224" t="s">
        <v>156</v>
      </c>
      <c r="C154" s="256">
        <v>489</v>
      </c>
      <c r="D154" s="243">
        <v>406660.1</v>
      </c>
      <c r="E154" s="243">
        <v>831.61574642126789</v>
      </c>
      <c r="F154" s="243">
        <v>171.32</v>
      </c>
      <c r="G154" s="243">
        <v>83775.48</v>
      </c>
      <c r="H154" s="225">
        <v>80271.64</v>
      </c>
      <c r="I154" s="243">
        <v>0</v>
      </c>
      <c r="J154" s="241">
        <f>SUM(H154+I154)</f>
        <v>80271.64</v>
      </c>
      <c r="K154" s="7"/>
    </row>
    <row r="155" spans="1:11" ht="14" x14ac:dyDescent="0.3">
      <c r="A155" s="223">
        <v>2562</v>
      </c>
      <c r="B155" s="224" t="s">
        <v>157</v>
      </c>
      <c r="C155" s="256">
        <v>4259</v>
      </c>
      <c r="D155" s="243">
        <v>2004195.81</v>
      </c>
      <c r="E155" s="243">
        <v>470.57896454566799</v>
      </c>
      <c r="F155" s="243">
        <v>0</v>
      </c>
      <c r="G155" s="243">
        <v>0</v>
      </c>
      <c r="H155" s="225">
        <v>0</v>
      </c>
      <c r="I155" s="243">
        <v>0</v>
      </c>
      <c r="J155" s="241">
        <f>SUM(H155+I155)</f>
        <v>0</v>
      </c>
      <c r="K155" s="7"/>
    </row>
    <row r="156" spans="1:11" ht="14" x14ac:dyDescent="0.3">
      <c r="A156" s="223">
        <v>2570</v>
      </c>
      <c r="B156" s="224" t="s">
        <v>158</v>
      </c>
      <c r="C156" s="256">
        <v>513</v>
      </c>
      <c r="D156" s="243">
        <v>355872.05</v>
      </c>
      <c r="E156" s="243">
        <v>693.70769980506816</v>
      </c>
      <c r="F156" s="243">
        <v>33.409999999999997</v>
      </c>
      <c r="G156" s="243">
        <v>17139.330000000002</v>
      </c>
      <c r="H156" s="225">
        <v>16422.490000000002</v>
      </c>
      <c r="I156" s="243">
        <v>0</v>
      </c>
      <c r="J156" s="241">
        <f>SUM(H156+I156)</f>
        <v>16422.490000000002</v>
      </c>
      <c r="K156" s="7"/>
    </row>
    <row r="157" spans="1:11" ht="14" x14ac:dyDescent="0.3">
      <c r="A157" s="223">
        <v>2576</v>
      </c>
      <c r="B157" s="224" t="s">
        <v>159</v>
      </c>
      <c r="C157" s="256">
        <v>858</v>
      </c>
      <c r="D157" s="243">
        <v>340638.85</v>
      </c>
      <c r="E157" s="243">
        <v>397.01497668997666</v>
      </c>
      <c r="F157" s="243">
        <v>0</v>
      </c>
      <c r="G157" s="243">
        <v>0</v>
      </c>
      <c r="H157" s="225">
        <v>0</v>
      </c>
      <c r="I157" s="243">
        <v>0</v>
      </c>
      <c r="J157" s="241">
        <f>SUM(H157+I157)</f>
        <v>0</v>
      </c>
      <c r="K157" s="7"/>
    </row>
    <row r="158" spans="1:11" ht="14" x14ac:dyDescent="0.3">
      <c r="A158" s="223">
        <v>2583</v>
      </c>
      <c r="B158" s="224" t="s">
        <v>160</v>
      </c>
      <c r="C158" s="256">
        <v>4250</v>
      </c>
      <c r="D158" s="243">
        <v>2946292.64</v>
      </c>
      <c r="E158" s="243">
        <v>693.24532705882359</v>
      </c>
      <c r="F158" s="243">
        <v>32.950000000000003</v>
      </c>
      <c r="G158" s="243">
        <v>140037.5</v>
      </c>
      <c r="H158" s="225">
        <v>134180.54</v>
      </c>
      <c r="I158" s="243">
        <v>0</v>
      </c>
      <c r="J158" s="241">
        <f>SUM(H158+I158)</f>
        <v>134180.54</v>
      </c>
      <c r="K158" s="7"/>
    </row>
    <row r="159" spans="1:11" ht="14" x14ac:dyDescent="0.3">
      <c r="A159" s="223">
        <v>2605</v>
      </c>
      <c r="B159" s="224" t="s">
        <v>162</v>
      </c>
      <c r="C159" s="256">
        <v>797</v>
      </c>
      <c r="D159" s="243">
        <v>601741.86</v>
      </c>
      <c r="E159" s="243">
        <v>755.0086072772898</v>
      </c>
      <c r="F159" s="243">
        <v>94.71</v>
      </c>
      <c r="G159" s="243">
        <v>75483.87</v>
      </c>
      <c r="H159" s="225">
        <v>72326.820000000007</v>
      </c>
      <c r="I159" s="243">
        <v>0</v>
      </c>
      <c r="J159" s="241">
        <f>SUM(H159+I159)</f>
        <v>72326.820000000007</v>
      </c>
      <c r="K159" s="7"/>
    </row>
    <row r="160" spans="1:11" ht="14" x14ac:dyDescent="0.3">
      <c r="A160" s="223">
        <v>2604</v>
      </c>
      <c r="B160" s="224" t="s">
        <v>161</v>
      </c>
      <c r="C160" s="256">
        <v>5710</v>
      </c>
      <c r="D160" s="243">
        <v>3027498.95</v>
      </c>
      <c r="E160" s="243">
        <v>530.20997373029775</v>
      </c>
      <c r="F160" s="243">
        <v>0</v>
      </c>
      <c r="G160" s="243">
        <v>0</v>
      </c>
      <c r="H160" s="225">
        <v>0</v>
      </c>
      <c r="I160" s="243">
        <v>0</v>
      </c>
      <c r="J160" s="241">
        <f>SUM(H160+I160)</f>
        <v>0</v>
      </c>
      <c r="K160" s="7"/>
    </row>
    <row r="161" spans="1:11" ht="14" x14ac:dyDescent="0.3">
      <c r="A161" s="223">
        <v>2611</v>
      </c>
      <c r="B161" s="224" t="s">
        <v>163</v>
      </c>
      <c r="C161" s="256">
        <v>5452</v>
      </c>
      <c r="D161" s="243">
        <v>2656501.0700000003</v>
      </c>
      <c r="E161" s="243">
        <v>487.25258070432875</v>
      </c>
      <c r="F161" s="243">
        <v>0</v>
      </c>
      <c r="G161" s="243">
        <v>0</v>
      </c>
      <c r="H161" s="225">
        <v>0</v>
      </c>
      <c r="I161" s="243">
        <v>0</v>
      </c>
      <c r="J161" s="241">
        <f>SUM(H161+I161)</f>
        <v>0</v>
      </c>
      <c r="K161" s="7"/>
    </row>
    <row r="162" spans="1:11" ht="14" x14ac:dyDescent="0.3">
      <c r="A162" s="223">
        <v>2618</v>
      </c>
      <c r="B162" s="224" t="s">
        <v>164</v>
      </c>
      <c r="C162" s="256">
        <v>523</v>
      </c>
      <c r="D162" s="243">
        <v>588616.39</v>
      </c>
      <c r="E162" s="243">
        <v>1125.4615487571702</v>
      </c>
      <c r="F162" s="243">
        <v>465.16</v>
      </c>
      <c r="G162" s="243">
        <v>243278.68</v>
      </c>
      <c r="H162" s="225">
        <v>233103.74</v>
      </c>
      <c r="I162" s="243">
        <v>0</v>
      </c>
      <c r="J162" s="241">
        <f>SUM(H162+I162)</f>
        <v>233103.74</v>
      </c>
      <c r="K162" s="7"/>
    </row>
    <row r="163" spans="1:11" ht="14" x14ac:dyDescent="0.3">
      <c r="A163" s="223">
        <v>2625</v>
      </c>
      <c r="B163" s="224" t="s">
        <v>165</v>
      </c>
      <c r="C163" s="256">
        <v>387</v>
      </c>
      <c r="D163" s="243">
        <v>314443.44</v>
      </c>
      <c r="E163" s="243">
        <v>812.51534883720933</v>
      </c>
      <c r="F163" s="243">
        <v>152.22</v>
      </c>
      <c r="G163" s="243">
        <v>58909.14</v>
      </c>
      <c r="H163" s="225">
        <v>56445.31</v>
      </c>
      <c r="I163" s="243">
        <v>0</v>
      </c>
      <c r="J163" s="241">
        <f>SUM(H163+I163)</f>
        <v>56445.31</v>
      </c>
      <c r="K163" s="7"/>
    </row>
    <row r="164" spans="1:11" ht="14" x14ac:dyDescent="0.3">
      <c r="A164" s="223">
        <v>2632</v>
      </c>
      <c r="B164" s="224" t="s">
        <v>166</v>
      </c>
      <c r="C164" s="256">
        <v>503</v>
      </c>
      <c r="D164" s="243">
        <v>375002.21</v>
      </c>
      <c r="E164" s="243">
        <v>745.53123260437383</v>
      </c>
      <c r="F164" s="243">
        <v>85.23</v>
      </c>
      <c r="G164" s="243">
        <v>42870.69</v>
      </c>
      <c r="H164" s="225">
        <v>41077.660000000003</v>
      </c>
      <c r="I164" s="243">
        <v>0</v>
      </c>
      <c r="J164" s="241">
        <f>SUM(H164+I164)</f>
        <v>41077.660000000003</v>
      </c>
      <c r="K164" s="7"/>
    </row>
    <row r="165" spans="1:11" ht="14" x14ac:dyDescent="0.3">
      <c r="A165" s="223">
        <v>2639</v>
      </c>
      <c r="B165" s="224" t="s">
        <v>167</v>
      </c>
      <c r="C165" s="256">
        <v>649</v>
      </c>
      <c r="D165" s="243">
        <v>472688.72</v>
      </c>
      <c r="E165" s="243">
        <v>728.33392912172565</v>
      </c>
      <c r="F165" s="243">
        <v>68.03</v>
      </c>
      <c r="G165" s="243">
        <v>44151.47</v>
      </c>
      <c r="H165" s="225">
        <v>42304.87</v>
      </c>
      <c r="I165" s="243">
        <v>0</v>
      </c>
      <c r="J165" s="241">
        <f>SUM(H165+I165)</f>
        <v>42304.87</v>
      </c>
      <c r="K165" s="7"/>
    </row>
    <row r="166" spans="1:11" ht="14" x14ac:dyDescent="0.3">
      <c r="A166" s="223">
        <v>2646</v>
      </c>
      <c r="B166" s="224" t="s">
        <v>168</v>
      </c>
      <c r="C166" s="256">
        <v>702</v>
      </c>
      <c r="D166" s="243">
        <v>413644.46</v>
      </c>
      <c r="E166" s="243">
        <v>589.23712250712254</v>
      </c>
      <c r="F166" s="243">
        <v>0</v>
      </c>
      <c r="G166" s="243">
        <v>0</v>
      </c>
      <c r="H166" s="225">
        <v>0</v>
      </c>
      <c r="I166" s="243">
        <v>0</v>
      </c>
      <c r="J166" s="241">
        <f>SUM(H166+I166)</f>
        <v>0</v>
      </c>
      <c r="K166" s="7"/>
    </row>
    <row r="167" spans="1:11" ht="14" x14ac:dyDescent="0.3">
      <c r="A167" s="223">
        <v>2660</v>
      </c>
      <c r="B167" s="224" t="s">
        <v>169</v>
      </c>
      <c r="C167" s="256">
        <v>282</v>
      </c>
      <c r="D167" s="243">
        <v>254734.47</v>
      </c>
      <c r="E167" s="243">
        <v>903.31372340425537</v>
      </c>
      <c r="F167" s="243">
        <v>243.01</v>
      </c>
      <c r="G167" s="243">
        <v>68528.820000000007</v>
      </c>
      <c r="H167" s="225">
        <v>65662.66</v>
      </c>
      <c r="I167" s="243">
        <v>0</v>
      </c>
      <c r="J167" s="241">
        <f>SUM(H167+I167)</f>
        <v>65662.66</v>
      </c>
      <c r="K167" s="7"/>
    </row>
    <row r="168" spans="1:11" ht="14" x14ac:dyDescent="0.3">
      <c r="A168" s="223">
        <v>2695</v>
      </c>
      <c r="B168" s="224" t="s">
        <v>170</v>
      </c>
      <c r="C168" s="256">
        <v>9258</v>
      </c>
      <c r="D168" s="243">
        <v>1226364.8400000001</v>
      </c>
      <c r="E168" s="243">
        <v>132.46541801685029</v>
      </c>
      <c r="F168" s="243">
        <v>0</v>
      </c>
      <c r="G168" s="243">
        <v>0</v>
      </c>
      <c r="H168" s="225">
        <v>0</v>
      </c>
      <c r="I168" s="243">
        <v>0</v>
      </c>
      <c r="J168" s="241">
        <f>SUM(H168+I168)</f>
        <v>0</v>
      </c>
      <c r="K168" s="7"/>
    </row>
    <row r="169" spans="1:11" ht="14" x14ac:dyDescent="0.3">
      <c r="A169" s="223">
        <v>2702</v>
      </c>
      <c r="B169" s="224" t="s">
        <v>171</v>
      </c>
      <c r="C169" s="256">
        <v>1780</v>
      </c>
      <c r="D169" s="243">
        <v>764628.97</v>
      </c>
      <c r="E169" s="243">
        <v>429.56683707865164</v>
      </c>
      <c r="F169" s="243">
        <v>0</v>
      </c>
      <c r="G169" s="243">
        <v>0</v>
      </c>
      <c r="H169" s="225">
        <v>0</v>
      </c>
      <c r="I169" s="243">
        <v>0</v>
      </c>
      <c r="J169" s="241">
        <f>SUM(H169+I169)</f>
        <v>0</v>
      </c>
      <c r="K169" s="7"/>
    </row>
    <row r="170" spans="1:11" ht="14" x14ac:dyDescent="0.3">
      <c r="A170" s="223">
        <v>2730</v>
      </c>
      <c r="B170" s="224" t="s">
        <v>172</v>
      </c>
      <c r="C170" s="256">
        <v>735</v>
      </c>
      <c r="D170" s="243">
        <v>374490.68</v>
      </c>
      <c r="E170" s="243">
        <v>509.51112925170065</v>
      </c>
      <c r="F170" s="243">
        <v>0</v>
      </c>
      <c r="G170" s="243">
        <v>0</v>
      </c>
      <c r="H170" s="225">
        <v>0</v>
      </c>
      <c r="I170" s="243">
        <v>0</v>
      </c>
      <c r="J170" s="241">
        <f>SUM(H170+I170)</f>
        <v>0</v>
      </c>
      <c r="K170" s="7"/>
    </row>
    <row r="171" spans="1:11" ht="14" x14ac:dyDescent="0.3">
      <c r="A171" s="223">
        <v>2737</v>
      </c>
      <c r="B171" s="224" t="s">
        <v>173</v>
      </c>
      <c r="C171" s="256">
        <v>234</v>
      </c>
      <c r="D171" s="243">
        <v>96576.83</v>
      </c>
      <c r="E171" s="243">
        <v>412.72149572649573</v>
      </c>
      <c r="F171" s="243">
        <v>0</v>
      </c>
      <c r="G171" s="243">
        <v>0</v>
      </c>
      <c r="H171" s="225">
        <v>0</v>
      </c>
      <c r="I171" s="243">
        <v>0</v>
      </c>
      <c r="J171" s="241">
        <f>SUM(H171+I171)</f>
        <v>0</v>
      </c>
      <c r="K171" s="7"/>
    </row>
    <row r="172" spans="1:11" ht="14" x14ac:dyDescent="0.3">
      <c r="A172" s="223">
        <v>2758</v>
      </c>
      <c r="B172" s="224" t="s">
        <v>174</v>
      </c>
      <c r="C172" s="256">
        <v>4874</v>
      </c>
      <c r="D172" s="243">
        <v>2155658.46</v>
      </c>
      <c r="E172" s="243">
        <v>442.27707427164546</v>
      </c>
      <c r="F172" s="243">
        <v>0</v>
      </c>
      <c r="G172" s="243">
        <v>0</v>
      </c>
      <c r="H172" s="225">
        <v>0</v>
      </c>
      <c r="I172" s="243">
        <v>0</v>
      </c>
      <c r="J172" s="241">
        <f>SUM(H172+I172)</f>
        <v>0</v>
      </c>
      <c r="K172" s="7"/>
    </row>
    <row r="173" spans="1:11" ht="14" x14ac:dyDescent="0.3">
      <c r="A173" s="223">
        <v>2793</v>
      </c>
      <c r="B173" s="224" t="s">
        <v>175</v>
      </c>
      <c r="C173" s="256">
        <v>19924</v>
      </c>
      <c r="D173" s="243">
        <v>5987708.6799999997</v>
      </c>
      <c r="E173" s="243">
        <v>300.52743826540853</v>
      </c>
      <c r="F173" s="243">
        <v>0</v>
      </c>
      <c r="G173" s="243">
        <v>0</v>
      </c>
      <c r="H173" s="225">
        <v>0</v>
      </c>
      <c r="I173" s="243">
        <v>0</v>
      </c>
      <c r="J173" s="241">
        <f>SUM(H173+I173)</f>
        <v>0</v>
      </c>
      <c r="K173" s="7"/>
    </row>
    <row r="174" spans="1:11" ht="14" x14ac:dyDescent="0.3">
      <c r="A174" s="223">
        <v>1376</v>
      </c>
      <c r="B174" s="224" t="s">
        <v>176</v>
      </c>
      <c r="C174" s="256">
        <v>3508</v>
      </c>
      <c r="D174" s="243">
        <v>2697954.18</v>
      </c>
      <c r="E174" s="243">
        <v>769.08614025085524</v>
      </c>
      <c r="F174" s="243">
        <v>108.79</v>
      </c>
      <c r="G174" s="243">
        <v>381635.32</v>
      </c>
      <c r="H174" s="225">
        <v>365673.72</v>
      </c>
      <c r="I174" s="243">
        <v>0</v>
      </c>
      <c r="J174" s="241">
        <f>SUM(H174+I174)</f>
        <v>365673.72</v>
      </c>
      <c r="K174" s="7"/>
    </row>
    <row r="175" spans="1:11" ht="14" x14ac:dyDescent="0.3">
      <c r="A175" s="223">
        <v>2800</v>
      </c>
      <c r="B175" s="224" t="s">
        <v>177</v>
      </c>
      <c r="C175" s="256">
        <v>1826</v>
      </c>
      <c r="D175" s="243">
        <v>966003.32</v>
      </c>
      <c r="E175" s="243">
        <v>529.02700985761226</v>
      </c>
      <c r="F175" s="243">
        <v>0</v>
      </c>
      <c r="G175" s="243">
        <v>0</v>
      </c>
      <c r="H175" s="225">
        <v>0</v>
      </c>
      <c r="I175" s="243">
        <v>0</v>
      </c>
      <c r="J175" s="241">
        <f>SUM(H175+I175)</f>
        <v>0</v>
      </c>
      <c r="K175" s="7"/>
    </row>
    <row r="176" spans="1:11" ht="14" x14ac:dyDescent="0.3">
      <c r="A176" s="223">
        <v>2814</v>
      </c>
      <c r="B176" s="224" t="s">
        <v>178</v>
      </c>
      <c r="C176" s="256">
        <v>984</v>
      </c>
      <c r="D176" s="243">
        <v>417646.68</v>
      </c>
      <c r="E176" s="243">
        <v>424.43768292682927</v>
      </c>
      <c r="F176" s="243">
        <v>0</v>
      </c>
      <c r="G176" s="243">
        <v>0</v>
      </c>
      <c r="H176" s="225">
        <v>0</v>
      </c>
      <c r="I176" s="243">
        <v>0</v>
      </c>
      <c r="J176" s="241">
        <f>SUM(H176+I176)</f>
        <v>0</v>
      </c>
      <c r="K176" s="7"/>
    </row>
    <row r="177" spans="1:11" ht="14" x14ac:dyDescent="0.3">
      <c r="A177" s="223">
        <v>5960</v>
      </c>
      <c r="B177" s="224" t="s">
        <v>179</v>
      </c>
      <c r="C177" s="256">
        <v>445</v>
      </c>
      <c r="D177" s="243">
        <v>405346.98000000004</v>
      </c>
      <c r="E177" s="243">
        <v>910.89208988764051</v>
      </c>
      <c r="F177" s="243">
        <v>250.59</v>
      </c>
      <c r="G177" s="243">
        <v>111512.55</v>
      </c>
      <c r="H177" s="225">
        <v>106848.62</v>
      </c>
      <c r="I177" s="243">
        <v>0</v>
      </c>
      <c r="J177" s="241">
        <f>SUM(H177+I177)</f>
        <v>106848.62</v>
      </c>
      <c r="K177" s="7"/>
    </row>
    <row r="178" spans="1:11" ht="14" x14ac:dyDescent="0.3">
      <c r="A178" s="223">
        <v>2828</v>
      </c>
      <c r="B178" s="224" t="s">
        <v>180</v>
      </c>
      <c r="C178" s="256">
        <v>1243</v>
      </c>
      <c r="D178" s="243">
        <v>611164.28999999992</v>
      </c>
      <c r="E178" s="243">
        <v>491.68486725663712</v>
      </c>
      <c r="F178" s="243">
        <v>0</v>
      </c>
      <c r="G178" s="243">
        <v>0</v>
      </c>
      <c r="H178" s="225">
        <v>0</v>
      </c>
      <c r="I178" s="243">
        <v>0</v>
      </c>
      <c r="J178" s="241">
        <f>SUM(H178+I178)</f>
        <v>0</v>
      </c>
      <c r="K178" s="7"/>
    </row>
    <row r="179" spans="1:11" ht="14" x14ac:dyDescent="0.3">
      <c r="A179" s="223">
        <v>2835</v>
      </c>
      <c r="B179" s="224" t="s">
        <v>181</v>
      </c>
      <c r="C179" s="256">
        <v>4825</v>
      </c>
      <c r="D179" s="243">
        <v>1297685.78</v>
      </c>
      <c r="E179" s="243">
        <v>268.9504207253886</v>
      </c>
      <c r="F179" s="243">
        <v>0</v>
      </c>
      <c r="G179" s="243">
        <v>0</v>
      </c>
      <c r="H179" s="225">
        <v>0</v>
      </c>
      <c r="I179" s="243">
        <v>0</v>
      </c>
      <c r="J179" s="241">
        <f>SUM(H179+I179)</f>
        <v>0</v>
      </c>
      <c r="K179" s="7"/>
    </row>
    <row r="180" spans="1:11" ht="14" x14ac:dyDescent="0.3">
      <c r="A180" s="223">
        <v>2842</v>
      </c>
      <c r="B180" s="224" t="s">
        <v>182</v>
      </c>
      <c r="C180" s="256">
        <v>467</v>
      </c>
      <c r="D180" s="243">
        <v>99555.55</v>
      </c>
      <c r="E180" s="243">
        <v>213.18104925053535</v>
      </c>
      <c r="F180" s="243">
        <v>0</v>
      </c>
      <c r="G180" s="243">
        <v>0</v>
      </c>
      <c r="H180" s="225">
        <v>0</v>
      </c>
      <c r="I180" s="243">
        <v>0</v>
      </c>
      <c r="J180" s="241">
        <f>SUM(H180+I180)</f>
        <v>0</v>
      </c>
      <c r="K180" s="7"/>
    </row>
    <row r="181" spans="1:11" ht="14" x14ac:dyDescent="0.3">
      <c r="A181" s="223">
        <v>2849</v>
      </c>
      <c r="B181" s="224" t="s">
        <v>183</v>
      </c>
      <c r="C181" s="256">
        <v>6220</v>
      </c>
      <c r="D181" s="243">
        <v>2109728.9900000002</v>
      </c>
      <c r="E181" s="243">
        <v>339.18472508038587</v>
      </c>
      <c r="F181" s="243">
        <v>0</v>
      </c>
      <c r="G181" s="243">
        <v>0</v>
      </c>
      <c r="H181" s="225">
        <v>0</v>
      </c>
      <c r="I181" s="243">
        <v>0</v>
      </c>
      <c r="J181" s="241">
        <f>SUM(H181+I181)</f>
        <v>0</v>
      </c>
      <c r="K181" s="7"/>
    </row>
    <row r="182" spans="1:11" ht="14" x14ac:dyDescent="0.3">
      <c r="A182" s="223">
        <v>2863</v>
      </c>
      <c r="B182" s="224" t="s">
        <v>442</v>
      </c>
      <c r="C182" s="256">
        <v>253</v>
      </c>
      <c r="D182" s="243">
        <v>128966.59</v>
      </c>
      <c r="E182" s="243">
        <v>509.74936758893278</v>
      </c>
      <c r="F182" s="243">
        <v>0</v>
      </c>
      <c r="G182" s="243">
        <v>0</v>
      </c>
      <c r="H182" s="225">
        <v>0</v>
      </c>
      <c r="I182" s="243">
        <v>0</v>
      </c>
      <c r="J182" s="241">
        <f>SUM(H182+I182)</f>
        <v>0</v>
      </c>
      <c r="K182" s="7"/>
    </row>
    <row r="183" spans="1:11" ht="14" x14ac:dyDescent="0.3">
      <c r="A183" s="223">
        <v>1848</v>
      </c>
      <c r="B183" s="224" t="s">
        <v>184</v>
      </c>
      <c r="C183" s="256">
        <v>565</v>
      </c>
      <c r="D183" s="243">
        <v>676572.77</v>
      </c>
      <c r="E183" s="243">
        <v>1197.4739292035399</v>
      </c>
      <c r="F183" s="243">
        <v>537.16999999999996</v>
      </c>
      <c r="G183" s="243">
        <v>303501.05</v>
      </c>
      <c r="H183" s="225">
        <v>290807.34999999998</v>
      </c>
      <c r="I183" s="243">
        <v>0</v>
      </c>
      <c r="J183" s="241">
        <f>SUM(H183+I183)</f>
        <v>290807.34999999998</v>
      </c>
      <c r="K183" s="7"/>
    </row>
    <row r="184" spans="1:11" ht="14" x14ac:dyDescent="0.3">
      <c r="A184" s="223">
        <v>2856</v>
      </c>
      <c r="B184" s="224" t="s">
        <v>185</v>
      </c>
      <c r="C184" s="256">
        <v>756</v>
      </c>
      <c r="D184" s="243">
        <v>616326.13</v>
      </c>
      <c r="E184" s="243">
        <v>815.24620370370371</v>
      </c>
      <c r="F184" s="243">
        <v>154.94999999999999</v>
      </c>
      <c r="G184" s="243">
        <v>117142.2</v>
      </c>
      <c r="H184" s="225">
        <v>112242.82</v>
      </c>
      <c r="I184" s="243">
        <v>0</v>
      </c>
      <c r="J184" s="241">
        <f>SUM(H184+I184)</f>
        <v>112242.82</v>
      </c>
      <c r="K184" s="7"/>
    </row>
    <row r="185" spans="1:11" ht="14" x14ac:dyDescent="0.3">
      <c r="A185" s="223">
        <v>3862</v>
      </c>
      <c r="B185" s="224" t="s">
        <v>186</v>
      </c>
      <c r="C185" s="256">
        <v>352</v>
      </c>
      <c r="D185" s="243">
        <v>202384.43</v>
      </c>
      <c r="E185" s="243">
        <v>574.95576704545454</v>
      </c>
      <c r="F185" s="243">
        <v>0</v>
      </c>
      <c r="G185" s="243">
        <v>0</v>
      </c>
      <c r="H185" s="225">
        <v>0</v>
      </c>
      <c r="I185" s="243">
        <v>0</v>
      </c>
      <c r="J185" s="241">
        <f>SUM(H185+I185)</f>
        <v>0</v>
      </c>
      <c r="K185" s="7"/>
    </row>
    <row r="186" spans="1:11" ht="14" x14ac:dyDescent="0.3">
      <c r="A186" s="223">
        <v>2885</v>
      </c>
      <c r="B186" s="224" t="s">
        <v>187</v>
      </c>
      <c r="C186" s="256">
        <v>1830</v>
      </c>
      <c r="D186" s="243">
        <v>787061.69</v>
      </c>
      <c r="E186" s="243">
        <v>430.08835519125682</v>
      </c>
      <c r="F186" s="243">
        <v>0</v>
      </c>
      <c r="G186" s="243">
        <v>0</v>
      </c>
      <c r="H186" s="225">
        <v>0</v>
      </c>
      <c r="I186" s="243">
        <v>0</v>
      </c>
      <c r="J186" s="241">
        <f>SUM(H186+I186)</f>
        <v>0</v>
      </c>
      <c r="K186" s="7"/>
    </row>
    <row r="187" spans="1:11" ht="14" x14ac:dyDescent="0.3">
      <c r="A187" s="223">
        <v>2884</v>
      </c>
      <c r="B187" s="224" t="s">
        <v>188</v>
      </c>
      <c r="C187" s="256">
        <v>1295</v>
      </c>
      <c r="D187" s="243">
        <v>717346.21</v>
      </c>
      <c r="E187" s="243">
        <v>553.93529729729732</v>
      </c>
      <c r="F187" s="243">
        <v>0</v>
      </c>
      <c r="G187" s="243">
        <v>0</v>
      </c>
      <c r="H187" s="225">
        <v>0</v>
      </c>
      <c r="I187" s="243">
        <v>0</v>
      </c>
      <c r="J187" s="241">
        <f>SUM(H187+I187)</f>
        <v>0</v>
      </c>
      <c r="K187" s="7"/>
    </row>
    <row r="188" spans="1:11" ht="14" x14ac:dyDescent="0.3">
      <c r="A188" s="223">
        <v>2891</v>
      </c>
      <c r="B188" s="224" t="s">
        <v>189</v>
      </c>
      <c r="C188" s="256">
        <v>289</v>
      </c>
      <c r="D188" s="243">
        <v>458419.83</v>
      </c>
      <c r="E188" s="243">
        <v>1586.2277854671281</v>
      </c>
      <c r="F188" s="243">
        <v>925.93</v>
      </c>
      <c r="G188" s="243">
        <v>267593.77</v>
      </c>
      <c r="H188" s="225">
        <v>256401.87</v>
      </c>
      <c r="I188" s="243">
        <v>0</v>
      </c>
      <c r="J188" s="241">
        <f>SUM(H188+I188)</f>
        <v>256401.87</v>
      </c>
      <c r="K188" s="7"/>
    </row>
    <row r="189" spans="1:11" ht="14" x14ac:dyDescent="0.3">
      <c r="A189" s="223">
        <v>2898</v>
      </c>
      <c r="B189" s="224" t="s">
        <v>190</v>
      </c>
      <c r="C189" s="256">
        <v>1617</v>
      </c>
      <c r="D189" s="243">
        <v>532963.46</v>
      </c>
      <c r="E189" s="243">
        <v>329.60016079158936</v>
      </c>
      <c r="F189" s="243">
        <v>0</v>
      </c>
      <c r="G189" s="243">
        <v>0</v>
      </c>
      <c r="H189" s="225">
        <v>0</v>
      </c>
      <c r="I189" s="243">
        <v>0</v>
      </c>
      <c r="J189" s="241">
        <f>SUM(H189+I189)</f>
        <v>0</v>
      </c>
      <c r="K189" s="7"/>
    </row>
    <row r="190" spans="1:11" ht="14" x14ac:dyDescent="0.3">
      <c r="A190" s="223">
        <v>3647</v>
      </c>
      <c r="B190" s="224" t="s">
        <v>191</v>
      </c>
      <c r="C190" s="256">
        <v>754</v>
      </c>
      <c r="D190" s="243">
        <v>859837.74</v>
      </c>
      <c r="E190" s="243">
        <v>1140.3683554376657</v>
      </c>
      <c r="F190" s="243">
        <v>480.07</v>
      </c>
      <c r="G190" s="243">
        <v>361972.78</v>
      </c>
      <c r="H190" s="225">
        <v>346833.55</v>
      </c>
      <c r="I190" s="243">
        <v>0</v>
      </c>
      <c r="J190" s="241">
        <f>SUM(H190+I190)</f>
        <v>346833.55</v>
      </c>
      <c r="K190" s="7"/>
    </row>
    <row r="191" spans="1:11" ht="14" x14ac:dyDescent="0.3">
      <c r="A191" s="223">
        <v>2912</v>
      </c>
      <c r="B191" s="224" t="s">
        <v>192</v>
      </c>
      <c r="C191" s="256">
        <v>1012</v>
      </c>
      <c r="D191" s="243">
        <v>366781.67</v>
      </c>
      <c r="E191" s="243">
        <v>362.43248023715415</v>
      </c>
      <c r="F191" s="243">
        <v>0</v>
      </c>
      <c r="G191" s="243">
        <v>0</v>
      </c>
      <c r="H191" s="225">
        <v>0</v>
      </c>
      <c r="I191" s="243">
        <v>0</v>
      </c>
      <c r="J191" s="241">
        <f>SUM(H191+I191)</f>
        <v>0</v>
      </c>
      <c r="K191" s="7"/>
    </row>
    <row r="192" spans="1:11" ht="14" x14ac:dyDescent="0.3">
      <c r="A192" s="223">
        <v>2940</v>
      </c>
      <c r="B192" s="224" t="s">
        <v>193</v>
      </c>
      <c r="C192" s="256">
        <v>245</v>
      </c>
      <c r="D192" s="243">
        <v>174314.69</v>
      </c>
      <c r="E192" s="243">
        <v>711.48853061224486</v>
      </c>
      <c r="F192" s="243">
        <v>51.19</v>
      </c>
      <c r="G192" s="243">
        <v>12541.55</v>
      </c>
      <c r="H192" s="225">
        <v>12017.01</v>
      </c>
      <c r="I192" s="243">
        <v>0</v>
      </c>
      <c r="J192" s="241">
        <f>SUM(H192+I192)</f>
        <v>12017.01</v>
      </c>
      <c r="K192" s="7"/>
    </row>
    <row r="193" spans="1:11" ht="14" x14ac:dyDescent="0.3">
      <c r="A193" s="223">
        <v>2961</v>
      </c>
      <c r="B193" s="224" t="s">
        <v>194</v>
      </c>
      <c r="C193" s="256">
        <v>420</v>
      </c>
      <c r="D193" s="243">
        <v>254047.5</v>
      </c>
      <c r="E193" s="243">
        <v>604.875</v>
      </c>
      <c r="F193" s="243">
        <v>0</v>
      </c>
      <c r="G193" s="243">
        <v>0</v>
      </c>
      <c r="H193" s="225">
        <v>0</v>
      </c>
      <c r="I193" s="243">
        <v>0</v>
      </c>
      <c r="J193" s="241">
        <f>SUM(H193+I193)</f>
        <v>0</v>
      </c>
      <c r="K193" s="7"/>
    </row>
    <row r="194" spans="1:11" ht="14" x14ac:dyDescent="0.3">
      <c r="A194" s="223">
        <v>3087</v>
      </c>
      <c r="B194" s="224" t="s">
        <v>195</v>
      </c>
      <c r="C194" s="256">
        <v>109</v>
      </c>
      <c r="D194" s="243">
        <v>60505.07</v>
      </c>
      <c r="E194" s="243">
        <v>555.09238532110089</v>
      </c>
      <c r="F194" s="243">
        <v>0</v>
      </c>
      <c r="G194" s="243">
        <v>0</v>
      </c>
      <c r="H194" s="225">
        <v>0</v>
      </c>
      <c r="I194" s="244">
        <v>119.9</v>
      </c>
      <c r="J194" s="241">
        <f>SUM(H194+I194)</f>
        <v>119.9</v>
      </c>
      <c r="K194" s="7"/>
    </row>
    <row r="195" spans="1:11" ht="14" x14ac:dyDescent="0.3">
      <c r="A195" s="223">
        <v>3094</v>
      </c>
      <c r="B195" s="224" t="s">
        <v>196</v>
      </c>
      <c r="C195" s="256">
        <v>85</v>
      </c>
      <c r="D195" s="243">
        <v>91883.42</v>
      </c>
      <c r="E195" s="243">
        <v>1080.9814117647059</v>
      </c>
      <c r="F195" s="243">
        <v>420.68</v>
      </c>
      <c r="G195" s="243">
        <v>35757.800000000003</v>
      </c>
      <c r="H195" s="225">
        <v>34262.26</v>
      </c>
      <c r="I195" s="243">
        <v>0</v>
      </c>
      <c r="J195" s="241">
        <f>SUM(H195+I195)</f>
        <v>34262.26</v>
      </c>
      <c r="K195" s="7"/>
    </row>
    <row r="196" spans="1:11" ht="14" x14ac:dyDescent="0.3">
      <c r="A196" s="223">
        <v>3129</v>
      </c>
      <c r="B196" s="224" t="s">
        <v>197</v>
      </c>
      <c r="C196" s="256">
        <v>1294</v>
      </c>
      <c r="D196" s="243">
        <v>134325.72</v>
      </c>
      <c r="E196" s="243">
        <v>103.80658423493045</v>
      </c>
      <c r="F196" s="243">
        <v>0</v>
      </c>
      <c r="G196" s="243">
        <v>0</v>
      </c>
      <c r="H196" s="225">
        <v>0</v>
      </c>
      <c r="I196" s="243">
        <v>0</v>
      </c>
      <c r="J196" s="241">
        <f>SUM(H196+I196)</f>
        <v>0</v>
      </c>
      <c r="K196" s="7"/>
    </row>
    <row r="197" spans="1:11" ht="14" x14ac:dyDescent="0.3">
      <c r="A197" s="223">
        <v>3150</v>
      </c>
      <c r="B197" s="224" t="s">
        <v>198</v>
      </c>
      <c r="C197" s="256">
        <v>1490</v>
      </c>
      <c r="D197" s="243">
        <v>910562.15</v>
      </c>
      <c r="E197" s="243">
        <v>611.11553691275174</v>
      </c>
      <c r="F197" s="243">
        <v>0</v>
      </c>
      <c r="G197" s="243">
        <v>0</v>
      </c>
      <c r="H197" s="225">
        <v>0</v>
      </c>
      <c r="I197" s="243">
        <v>0</v>
      </c>
      <c r="J197" s="241">
        <f>SUM(H197+I197)</f>
        <v>0</v>
      </c>
      <c r="K197" s="7"/>
    </row>
    <row r="198" spans="1:11" ht="14" x14ac:dyDescent="0.3">
      <c r="A198" s="223">
        <v>3171</v>
      </c>
      <c r="B198" s="224" t="s">
        <v>199</v>
      </c>
      <c r="C198" s="256">
        <v>1074</v>
      </c>
      <c r="D198" s="243">
        <v>278121.02</v>
      </c>
      <c r="E198" s="243">
        <v>258.95811918063316</v>
      </c>
      <c r="F198" s="243">
        <v>0</v>
      </c>
      <c r="G198" s="243">
        <v>0</v>
      </c>
      <c r="H198" s="225">
        <v>0</v>
      </c>
      <c r="I198" s="243">
        <v>0</v>
      </c>
      <c r="J198" s="241">
        <f>SUM(H198+I198)</f>
        <v>0</v>
      </c>
      <c r="K198" s="7"/>
    </row>
    <row r="199" spans="1:11" ht="14" x14ac:dyDescent="0.3">
      <c r="A199" s="223">
        <v>3206</v>
      </c>
      <c r="B199" s="224" t="s">
        <v>200</v>
      </c>
      <c r="C199" s="256">
        <v>542</v>
      </c>
      <c r="D199" s="243">
        <v>391869.28</v>
      </c>
      <c r="E199" s="243">
        <v>723.00605166051662</v>
      </c>
      <c r="F199" s="243">
        <v>62.71</v>
      </c>
      <c r="G199" s="243">
        <v>33988.82</v>
      </c>
      <c r="H199" s="225">
        <v>32567.26</v>
      </c>
      <c r="I199" s="243">
        <v>0</v>
      </c>
      <c r="J199" s="241">
        <f>SUM(H199+I199)</f>
        <v>32567.26</v>
      </c>
      <c r="K199" s="7"/>
    </row>
    <row r="200" spans="1:11" ht="14" x14ac:dyDescent="0.3">
      <c r="A200" s="223">
        <v>3213</v>
      </c>
      <c r="B200" s="224" t="s">
        <v>201</v>
      </c>
      <c r="C200" s="256">
        <v>491</v>
      </c>
      <c r="D200" s="243">
        <v>299993.69</v>
      </c>
      <c r="E200" s="243">
        <v>610.98511201629333</v>
      </c>
      <c r="F200" s="243">
        <v>0</v>
      </c>
      <c r="G200" s="243">
        <v>0</v>
      </c>
      <c r="H200" s="225">
        <v>0</v>
      </c>
      <c r="I200" s="244">
        <v>1497.05</v>
      </c>
      <c r="J200" s="241">
        <f>SUM(H200+I200)</f>
        <v>1497.05</v>
      </c>
      <c r="K200" s="7"/>
    </row>
    <row r="201" spans="1:11" ht="14" x14ac:dyDescent="0.3">
      <c r="A201" s="223">
        <v>3220</v>
      </c>
      <c r="B201" s="224" t="s">
        <v>202</v>
      </c>
      <c r="C201" s="256">
        <v>1792</v>
      </c>
      <c r="D201" s="243">
        <v>1331445.32</v>
      </c>
      <c r="E201" s="243">
        <v>742.99404017857148</v>
      </c>
      <c r="F201" s="243">
        <v>82.69</v>
      </c>
      <c r="G201" s="243">
        <v>148180.48000000001</v>
      </c>
      <c r="H201" s="225">
        <v>141982.95000000001</v>
      </c>
      <c r="I201" s="243">
        <v>0</v>
      </c>
      <c r="J201" s="241">
        <f>SUM(H201+I201)</f>
        <v>141982.95000000001</v>
      </c>
      <c r="K201" s="7"/>
    </row>
    <row r="202" spans="1:11" ht="14" x14ac:dyDescent="0.3">
      <c r="A202" s="223">
        <v>3269</v>
      </c>
      <c r="B202" s="224" t="s">
        <v>203</v>
      </c>
      <c r="C202" s="256">
        <v>26882</v>
      </c>
      <c r="D202" s="243">
        <v>8448967.3000000007</v>
      </c>
      <c r="E202" s="243">
        <v>314.2983148575255</v>
      </c>
      <c r="F202" s="243">
        <v>0</v>
      </c>
      <c r="G202" s="243">
        <v>0</v>
      </c>
      <c r="H202" s="225">
        <v>0</v>
      </c>
      <c r="I202" s="243">
        <v>0</v>
      </c>
      <c r="J202" s="241">
        <f>SUM(H202+I202)</f>
        <v>0</v>
      </c>
      <c r="K202" s="7"/>
    </row>
    <row r="203" spans="1:11" ht="14" x14ac:dyDescent="0.3">
      <c r="A203" s="223">
        <v>3276</v>
      </c>
      <c r="B203" s="224" t="s">
        <v>204</v>
      </c>
      <c r="C203" s="256">
        <v>641</v>
      </c>
      <c r="D203" s="243">
        <v>492917.76000000001</v>
      </c>
      <c r="E203" s="243">
        <v>768.98246489859594</v>
      </c>
      <c r="F203" s="243">
        <v>108.68</v>
      </c>
      <c r="G203" s="243">
        <v>69663.88</v>
      </c>
      <c r="H203" s="225">
        <v>66750.240000000005</v>
      </c>
      <c r="I203" s="243">
        <v>0</v>
      </c>
      <c r="J203" s="241">
        <f>SUM(H203+I203)</f>
        <v>66750.240000000005</v>
      </c>
      <c r="K203" s="7"/>
    </row>
    <row r="204" spans="1:11" ht="14" x14ac:dyDescent="0.3">
      <c r="A204" s="223">
        <v>3290</v>
      </c>
      <c r="B204" s="224" t="s">
        <v>205</v>
      </c>
      <c r="C204" s="256">
        <v>5216</v>
      </c>
      <c r="D204" s="243">
        <v>1651543.07</v>
      </c>
      <c r="E204" s="243">
        <v>316.63018980061349</v>
      </c>
      <c r="F204" s="243">
        <v>0</v>
      </c>
      <c r="G204" s="243">
        <v>0</v>
      </c>
      <c r="H204" s="225">
        <v>0</v>
      </c>
      <c r="I204" s="243">
        <v>0</v>
      </c>
      <c r="J204" s="241">
        <f>SUM(H204+I204)</f>
        <v>0</v>
      </c>
      <c r="K204" s="7"/>
    </row>
    <row r="205" spans="1:11" ht="14" x14ac:dyDescent="0.3">
      <c r="A205" s="223">
        <v>3297</v>
      </c>
      <c r="B205" s="224" t="s">
        <v>206</v>
      </c>
      <c r="C205" s="256">
        <v>1249</v>
      </c>
      <c r="D205" s="243">
        <v>1416650.5</v>
      </c>
      <c r="E205" s="243">
        <v>1134.2277822257806</v>
      </c>
      <c r="F205" s="243">
        <v>473.93</v>
      </c>
      <c r="G205" s="243">
        <v>591938.56999999995</v>
      </c>
      <c r="H205" s="225">
        <v>567181.19999999995</v>
      </c>
      <c r="I205" s="243">
        <v>0</v>
      </c>
      <c r="J205" s="241">
        <f>SUM(H205+I205)</f>
        <v>567181.19999999995</v>
      </c>
      <c r="K205" s="7"/>
    </row>
    <row r="206" spans="1:11" ht="14" x14ac:dyDescent="0.3">
      <c r="A206" s="223">
        <v>1897</v>
      </c>
      <c r="B206" s="224" t="s">
        <v>207</v>
      </c>
      <c r="C206" s="256">
        <v>394</v>
      </c>
      <c r="D206" s="243">
        <v>379659.95</v>
      </c>
      <c r="E206" s="243">
        <v>963.60393401015233</v>
      </c>
      <c r="F206" s="243">
        <v>303.3</v>
      </c>
      <c r="G206" s="243">
        <v>0</v>
      </c>
      <c r="H206" s="225">
        <v>0</v>
      </c>
      <c r="I206" s="243">
        <v>0</v>
      </c>
      <c r="J206" s="241">
        <f>SUM(H206+I206)</f>
        <v>0</v>
      </c>
      <c r="K206" s="7"/>
    </row>
    <row r="207" spans="1:11" ht="14" x14ac:dyDescent="0.3">
      <c r="A207" s="223">
        <v>3304</v>
      </c>
      <c r="B207" s="224" t="s">
        <v>208</v>
      </c>
      <c r="C207" s="256">
        <v>710</v>
      </c>
      <c r="D207" s="243">
        <v>628791.11</v>
      </c>
      <c r="E207" s="243">
        <v>885.62128169014079</v>
      </c>
      <c r="F207" s="243">
        <v>225.32</v>
      </c>
      <c r="G207" s="243">
        <v>159977.20000000001</v>
      </c>
      <c r="H207" s="225">
        <v>153286.28</v>
      </c>
      <c r="I207" s="243">
        <v>0</v>
      </c>
      <c r="J207" s="241">
        <f>SUM(H207+I207)</f>
        <v>153286.28</v>
      </c>
      <c r="K207" s="7"/>
    </row>
    <row r="208" spans="1:11" ht="14" x14ac:dyDescent="0.3">
      <c r="A208" s="223">
        <v>3311</v>
      </c>
      <c r="B208" s="224" t="s">
        <v>209</v>
      </c>
      <c r="C208" s="256">
        <v>2172</v>
      </c>
      <c r="D208" s="243">
        <v>755805.94</v>
      </c>
      <c r="E208" s="243">
        <v>347.97695211786368</v>
      </c>
      <c r="F208" s="243">
        <v>0</v>
      </c>
      <c r="G208" s="243">
        <v>0</v>
      </c>
      <c r="H208" s="225">
        <v>0</v>
      </c>
      <c r="I208" s="243">
        <v>0</v>
      </c>
      <c r="J208" s="241">
        <f>SUM(H208+I208)</f>
        <v>0</v>
      </c>
      <c r="K208" s="7"/>
    </row>
    <row r="209" spans="1:11" ht="14" x14ac:dyDescent="0.3">
      <c r="A209" s="223">
        <v>3318</v>
      </c>
      <c r="B209" s="224" t="s">
        <v>210</v>
      </c>
      <c r="C209" s="256">
        <v>492</v>
      </c>
      <c r="D209" s="243">
        <v>263237.45999999996</v>
      </c>
      <c r="E209" s="243">
        <v>535.03548780487802</v>
      </c>
      <c r="F209" s="243">
        <v>0</v>
      </c>
      <c r="G209" s="243">
        <v>0</v>
      </c>
      <c r="H209" s="225">
        <v>0</v>
      </c>
      <c r="I209" s="244">
        <v>1222.8399999999999</v>
      </c>
      <c r="J209" s="241">
        <f>SUM(H209+I209)</f>
        <v>1222.8399999999999</v>
      </c>
      <c r="K209" s="7"/>
    </row>
    <row r="210" spans="1:11" ht="14" x14ac:dyDescent="0.3">
      <c r="A210" s="223">
        <v>3325</v>
      </c>
      <c r="B210" s="224" t="s">
        <v>211</v>
      </c>
      <c r="C210" s="256">
        <v>837</v>
      </c>
      <c r="D210" s="243">
        <v>548781.48</v>
      </c>
      <c r="E210" s="243">
        <v>655.65290322580643</v>
      </c>
      <c r="F210" s="243">
        <v>0</v>
      </c>
      <c r="G210" s="243">
        <v>0</v>
      </c>
      <c r="H210" s="225">
        <v>0</v>
      </c>
      <c r="I210" s="244">
        <v>1891.82</v>
      </c>
      <c r="J210" s="241">
        <f>SUM(H210+I210)</f>
        <v>1891.82</v>
      </c>
      <c r="K210" s="7"/>
    </row>
    <row r="211" spans="1:11" ht="14" x14ac:dyDescent="0.3">
      <c r="A211" s="223">
        <v>3332</v>
      </c>
      <c r="B211" s="224" t="s">
        <v>212</v>
      </c>
      <c r="C211" s="256">
        <v>1007</v>
      </c>
      <c r="D211" s="243">
        <v>760712.62</v>
      </c>
      <c r="E211" s="243">
        <v>755.42464746772589</v>
      </c>
      <c r="F211" s="243">
        <v>95.12</v>
      </c>
      <c r="G211" s="243">
        <v>95785.84</v>
      </c>
      <c r="H211" s="225">
        <v>91779.67</v>
      </c>
      <c r="I211" s="243">
        <v>0</v>
      </c>
      <c r="J211" s="241">
        <f>SUM(H211+I211)</f>
        <v>91779.67</v>
      </c>
      <c r="K211" s="7"/>
    </row>
    <row r="212" spans="1:11" ht="14" x14ac:dyDescent="0.3">
      <c r="A212" s="223">
        <v>3339</v>
      </c>
      <c r="B212" s="224" t="s">
        <v>213</v>
      </c>
      <c r="C212" s="256">
        <v>3910</v>
      </c>
      <c r="D212" s="243">
        <v>1986725.56</v>
      </c>
      <c r="E212" s="243">
        <v>508.11395396419437</v>
      </c>
      <c r="F212" s="243">
        <v>0</v>
      </c>
      <c r="G212" s="243">
        <v>0</v>
      </c>
      <c r="H212" s="225">
        <v>0</v>
      </c>
      <c r="I212" s="243">
        <v>0</v>
      </c>
      <c r="J212" s="241">
        <f>SUM(H212+I212)</f>
        <v>0</v>
      </c>
      <c r="K212" s="7"/>
    </row>
    <row r="213" spans="1:11" ht="14" x14ac:dyDescent="0.3">
      <c r="A213" s="223">
        <v>3360</v>
      </c>
      <c r="B213" s="224" t="s">
        <v>214</v>
      </c>
      <c r="C213" s="256">
        <v>1427</v>
      </c>
      <c r="D213" s="243">
        <v>639560.63</v>
      </c>
      <c r="E213" s="243">
        <v>448.18544498948842</v>
      </c>
      <c r="F213" s="243">
        <v>0</v>
      </c>
      <c r="G213" s="243">
        <v>0</v>
      </c>
      <c r="H213" s="225">
        <v>0</v>
      </c>
      <c r="I213" s="243">
        <v>0</v>
      </c>
      <c r="J213" s="241">
        <f>SUM(H213+I213)</f>
        <v>0</v>
      </c>
      <c r="K213" s="7"/>
    </row>
    <row r="214" spans="1:11" ht="14" x14ac:dyDescent="0.3">
      <c r="A214" s="223">
        <v>3367</v>
      </c>
      <c r="B214" s="224" t="s">
        <v>215</v>
      </c>
      <c r="C214" s="256">
        <v>1105</v>
      </c>
      <c r="D214" s="243">
        <v>381667.26</v>
      </c>
      <c r="E214" s="243">
        <v>345.40023529411764</v>
      </c>
      <c r="F214" s="243">
        <v>0</v>
      </c>
      <c r="G214" s="243">
        <v>0</v>
      </c>
      <c r="H214" s="225">
        <v>0</v>
      </c>
      <c r="I214" s="243">
        <v>0</v>
      </c>
      <c r="J214" s="241">
        <f>SUM(H214+I214)</f>
        <v>0</v>
      </c>
      <c r="K214" s="7"/>
    </row>
    <row r="215" spans="1:11" ht="14" x14ac:dyDescent="0.3">
      <c r="A215" s="223">
        <v>3381</v>
      </c>
      <c r="B215" s="224" t="s">
        <v>216</v>
      </c>
      <c r="C215" s="256">
        <v>2327</v>
      </c>
      <c r="D215" s="243">
        <v>802411.54</v>
      </c>
      <c r="E215" s="243">
        <v>344.82661796304257</v>
      </c>
      <c r="F215" s="243">
        <v>0</v>
      </c>
      <c r="G215" s="243">
        <v>0</v>
      </c>
      <c r="H215" s="225">
        <v>0</v>
      </c>
      <c r="I215" s="243">
        <v>0</v>
      </c>
      <c r="J215" s="241">
        <f>SUM(H215+I215)</f>
        <v>0</v>
      </c>
      <c r="K215" s="7"/>
    </row>
    <row r="216" spans="1:11" ht="14" x14ac:dyDescent="0.3">
      <c r="A216" s="223">
        <v>3409</v>
      </c>
      <c r="B216" s="224" t="s">
        <v>217</v>
      </c>
      <c r="C216" s="256">
        <v>2153</v>
      </c>
      <c r="D216" s="243">
        <v>1131184.93</v>
      </c>
      <c r="E216" s="243">
        <v>525.39941012540635</v>
      </c>
      <c r="F216" s="243">
        <v>0</v>
      </c>
      <c r="G216" s="243">
        <v>0</v>
      </c>
      <c r="H216" s="225">
        <v>0</v>
      </c>
      <c r="I216" s="243">
        <v>0</v>
      </c>
      <c r="J216" s="241">
        <f>SUM(H216+I216)</f>
        <v>0</v>
      </c>
      <c r="K216" s="7"/>
    </row>
    <row r="217" spans="1:11" ht="14" x14ac:dyDescent="0.3">
      <c r="A217" s="223">
        <v>3427</v>
      </c>
      <c r="B217" s="224" t="s">
        <v>218</v>
      </c>
      <c r="C217" s="256">
        <v>263</v>
      </c>
      <c r="D217" s="243">
        <v>194833.54</v>
      </c>
      <c r="E217" s="243">
        <v>740.8119391634981</v>
      </c>
      <c r="F217" s="243">
        <v>80.510000000000005</v>
      </c>
      <c r="G217" s="243">
        <v>21174.13</v>
      </c>
      <c r="H217" s="225">
        <v>20288.54</v>
      </c>
      <c r="I217" s="243">
        <v>0</v>
      </c>
      <c r="J217" s="241">
        <f>SUM(H217+I217)</f>
        <v>20288.54</v>
      </c>
      <c r="K217" s="7"/>
    </row>
    <row r="218" spans="1:11" ht="14" x14ac:dyDescent="0.3">
      <c r="A218" s="223">
        <v>3428</v>
      </c>
      <c r="B218" s="224" t="s">
        <v>219</v>
      </c>
      <c r="C218" s="256">
        <v>768</v>
      </c>
      <c r="D218" s="243">
        <v>554859.32999999996</v>
      </c>
      <c r="E218" s="243">
        <v>722.47308593749995</v>
      </c>
      <c r="F218" s="243">
        <v>62.17</v>
      </c>
      <c r="G218" s="243">
        <v>47746.559999999998</v>
      </c>
      <c r="H218" s="225">
        <v>45749.599999999999</v>
      </c>
      <c r="I218" s="243">
        <v>0</v>
      </c>
      <c r="J218" s="241">
        <f>SUM(H218+I218)</f>
        <v>45749.599999999999</v>
      </c>
      <c r="K218" s="7"/>
    </row>
    <row r="219" spans="1:11" ht="14" x14ac:dyDescent="0.3">
      <c r="A219" s="223">
        <v>3430</v>
      </c>
      <c r="B219" s="224" t="s">
        <v>220</v>
      </c>
      <c r="C219" s="256">
        <v>3497</v>
      </c>
      <c r="D219" s="243">
        <v>1063463.24</v>
      </c>
      <c r="E219" s="243">
        <v>304.10730340291678</v>
      </c>
      <c r="F219" s="243">
        <v>0</v>
      </c>
      <c r="G219" s="243">
        <v>0</v>
      </c>
      <c r="H219" s="225">
        <v>0</v>
      </c>
      <c r="I219" s="243">
        <v>0</v>
      </c>
      <c r="J219" s="241">
        <f>SUM(H219+I219)</f>
        <v>0</v>
      </c>
      <c r="K219" s="7"/>
    </row>
    <row r="220" spans="1:11" ht="14" x14ac:dyDescent="0.3">
      <c r="A220" s="223">
        <v>3434</v>
      </c>
      <c r="B220" s="224" t="s">
        <v>221</v>
      </c>
      <c r="C220" s="256">
        <v>976</v>
      </c>
      <c r="D220" s="243">
        <v>1230987.79</v>
      </c>
      <c r="E220" s="243">
        <v>1261.257981557377</v>
      </c>
      <c r="F220" s="243">
        <v>600.96</v>
      </c>
      <c r="G220" s="243">
        <v>586536.95999999996</v>
      </c>
      <c r="H220" s="225">
        <v>562005.51</v>
      </c>
      <c r="I220" s="243">
        <v>0</v>
      </c>
      <c r="J220" s="241">
        <f>SUM(H220+I220)</f>
        <v>562005.51</v>
      </c>
      <c r="K220" s="7"/>
    </row>
    <row r="221" spans="1:11" ht="14" x14ac:dyDescent="0.3">
      <c r="A221" s="223">
        <v>3437</v>
      </c>
      <c r="B221" s="224" t="s">
        <v>222</v>
      </c>
      <c r="C221" s="256">
        <v>3952</v>
      </c>
      <c r="D221" s="243">
        <v>2051995.07</v>
      </c>
      <c r="E221" s="243">
        <v>519.22952176113358</v>
      </c>
      <c r="F221" s="243">
        <v>0</v>
      </c>
      <c r="G221" s="243">
        <v>0</v>
      </c>
      <c r="H221" s="225">
        <v>0</v>
      </c>
      <c r="I221" s="243">
        <v>0</v>
      </c>
      <c r="J221" s="241">
        <f>SUM(H221+I221)</f>
        <v>0</v>
      </c>
      <c r="K221" s="7"/>
    </row>
    <row r="222" spans="1:11" ht="14" x14ac:dyDescent="0.3">
      <c r="A222" s="223">
        <v>3444</v>
      </c>
      <c r="B222" s="224" t="s">
        <v>223</v>
      </c>
      <c r="C222" s="256">
        <v>3489</v>
      </c>
      <c r="D222" s="243">
        <v>2137159.69</v>
      </c>
      <c r="E222" s="243">
        <v>612.54218687302955</v>
      </c>
      <c r="F222" s="243">
        <v>0</v>
      </c>
      <c r="G222" s="243">
        <v>0</v>
      </c>
      <c r="H222" s="225">
        <v>0</v>
      </c>
      <c r="I222" s="244">
        <v>3308.18</v>
      </c>
      <c r="J222" s="241">
        <f>SUM(H222+I222)</f>
        <v>3308.18</v>
      </c>
      <c r="K222" s="7"/>
    </row>
    <row r="223" spans="1:11" ht="14" x14ac:dyDescent="0.3">
      <c r="A223" s="223">
        <v>3479</v>
      </c>
      <c r="B223" s="224" t="s">
        <v>224</v>
      </c>
      <c r="C223" s="256">
        <v>3478</v>
      </c>
      <c r="D223" s="243">
        <v>2070295.42</v>
      </c>
      <c r="E223" s="243">
        <v>595.25457734330075</v>
      </c>
      <c r="F223" s="243">
        <v>0</v>
      </c>
      <c r="G223" s="243">
        <v>0</v>
      </c>
      <c r="H223" s="225">
        <v>0</v>
      </c>
      <c r="I223" s="243">
        <v>0</v>
      </c>
      <c r="J223" s="241">
        <f>SUM(H223+I223)</f>
        <v>0</v>
      </c>
      <c r="K223" s="7"/>
    </row>
    <row r="224" spans="1:11" ht="14" x14ac:dyDescent="0.3">
      <c r="A224" s="223">
        <v>3484</v>
      </c>
      <c r="B224" s="224" t="s">
        <v>225</v>
      </c>
      <c r="C224" s="256">
        <v>132</v>
      </c>
      <c r="D224" s="243">
        <v>180768.26</v>
      </c>
      <c r="E224" s="243">
        <v>1369.4565151515153</v>
      </c>
      <c r="F224" s="243">
        <v>709.16</v>
      </c>
      <c r="G224" s="243">
        <v>93609.12</v>
      </c>
      <c r="H224" s="225">
        <v>89693.99</v>
      </c>
      <c r="I224" s="243">
        <v>0</v>
      </c>
      <c r="J224" s="241">
        <f>SUM(H224+I224)</f>
        <v>89693.99</v>
      </c>
      <c r="K224" s="7"/>
    </row>
    <row r="225" spans="1:11" ht="14" x14ac:dyDescent="0.3">
      <c r="A225" s="223">
        <v>3500</v>
      </c>
      <c r="B225" s="224" t="s">
        <v>226</v>
      </c>
      <c r="C225" s="256">
        <v>2449</v>
      </c>
      <c r="D225" s="243">
        <v>1949963.95</v>
      </c>
      <c r="E225" s="243">
        <v>796.22864434463042</v>
      </c>
      <c r="F225" s="243">
        <v>135.93</v>
      </c>
      <c r="G225" s="243">
        <v>332892.57</v>
      </c>
      <c r="H225" s="225">
        <v>318969.59999999998</v>
      </c>
      <c r="I225" s="243">
        <v>0</v>
      </c>
      <c r="J225" s="241">
        <f>SUM(H225+I225)</f>
        <v>318969.59999999998</v>
      </c>
      <c r="K225" s="7"/>
    </row>
    <row r="226" spans="1:11" ht="14" x14ac:dyDescent="0.3">
      <c r="A226" s="223">
        <v>3528</v>
      </c>
      <c r="B226" s="224" t="s">
        <v>227</v>
      </c>
      <c r="C226" s="256">
        <v>836</v>
      </c>
      <c r="D226" s="243">
        <v>267492.78000000003</v>
      </c>
      <c r="E226" s="243">
        <v>319.9674401913876</v>
      </c>
      <c r="F226" s="243">
        <v>0</v>
      </c>
      <c r="G226" s="243">
        <v>0</v>
      </c>
      <c r="H226" s="225">
        <v>0</v>
      </c>
      <c r="I226" s="243">
        <v>0</v>
      </c>
      <c r="J226" s="241">
        <f>SUM(H226+I226)</f>
        <v>0</v>
      </c>
      <c r="K226" s="7"/>
    </row>
    <row r="227" spans="1:11" ht="14" x14ac:dyDescent="0.3">
      <c r="A227" s="223">
        <v>3549</v>
      </c>
      <c r="B227" s="224" t="s">
        <v>228</v>
      </c>
      <c r="C227" s="256">
        <v>7357</v>
      </c>
      <c r="D227" s="243">
        <v>2512702.17</v>
      </c>
      <c r="E227" s="243">
        <v>341.5389656109827</v>
      </c>
      <c r="F227" s="243">
        <v>0</v>
      </c>
      <c r="G227" s="243">
        <v>0</v>
      </c>
      <c r="H227" s="225">
        <v>0</v>
      </c>
      <c r="I227" s="243">
        <v>0</v>
      </c>
      <c r="J227" s="241">
        <f>SUM(H227+I227)</f>
        <v>0</v>
      </c>
      <c r="K227" s="7"/>
    </row>
    <row r="228" spans="1:11" ht="14" x14ac:dyDescent="0.3">
      <c r="A228" s="223">
        <v>3612</v>
      </c>
      <c r="B228" s="224" t="s">
        <v>229</v>
      </c>
      <c r="C228" s="256">
        <v>3479</v>
      </c>
      <c r="D228" s="243">
        <v>1401569.18</v>
      </c>
      <c r="E228" s="243">
        <v>402.86553032480595</v>
      </c>
      <c r="F228" s="243">
        <v>0</v>
      </c>
      <c r="G228" s="243">
        <v>0</v>
      </c>
      <c r="H228" s="225">
        <v>0</v>
      </c>
      <c r="I228" s="243">
        <v>0</v>
      </c>
      <c r="J228" s="241">
        <f>SUM(H228+I228)</f>
        <v>0</v>
      </c>
      <c r="K228" s="7"/>
    </row>
    <row r="229" spans="1:11" ht="14" x14ac:dyDescent="0.3">
      <c r="A229" s="223">
        <v>3619</v>
      </c>
      <c r="B229" s="224" t="s">
        <v>230</v>
      </c>
      <c r="C229" s="256">
        <v>69572</v>
      </c>
      <c r="D229" s="243">
        <v>40559760.289999999</v>
      </c>
      <c r="E229" s="243">
        <v>582.98971267176444</v>
      </c>
      <c r="F229" s="243">
        <v>0</v>
      </c>
      <c r="G229" s="243">
        <v>0</v>
      </c>
      <c r="H229" s="225">
        <v>0</v>
      </c>
      <c r="I229" s="243">
        <v>0</v>
      </c>
      <c r="J229" s="241">
        <f>SUM(H229+I229)</f>
        <v>0</v>
      </c>
      <c r="K229" s="7"/>
    </row>
    <row r="230" spans="1:11" ht="14" x14ac:dyDescent="0.3">
      <c r="A230" s="223">
        <v>3633</v>
      </c>
      <c r="B230" s="224" t="s">
        <v>231</v>
      </c>
      <c r="C230" s="256">
        <v>740</v>
      </c>
      <c r="D230" s="243">
        <v>433087.06</v>
      </c>
      <c r="E230" s="243">
        <v>585.2527837837838</v>
      </c>
      <c r="F230" s="243">
        <v>0</v>
      </c>
      <c r="G230" s="243">
        <v>0</v>
      </c>
      <c r="H230" s="225">
        <v>0</v>
      </c>
      <c r="I230" s="244">
        <v>1444.36</v>
      </c>
      <c r="J230" s="241">
        <f>SUM(H230+I230)</f>
        <v>1444.36</v>
      </c>
      <c r="K230" s="7"/>
    </row>
    <row r="231" spans="1:11" ht="14" x14ac:dyDescent="0.3">
      <c r="A231" s="223">
        <v>3640</v>
      </c>
      <c r="B231" s="224" t="s">
        <v>232</v>
      </c>
      <c r="C231" s="256">
        <v>574</v>
      </c>
      <c r="D231" s="243">
        <v>499166.20000000007</v>
      </c>
      <c r="E231" s="243">
        <v>869.62752613240434</v>
      </c>
      <c r="F231" s="243">
        <v>209.33</v>
      </c>
      <c r="G231" s="243">
        <v>120155.42</v>
      </c>
      <c r="H231" s="225">
        <v>115130.01</v>
      </c>
      <c r="I231" s="243">
        <v>0</v>
      </c>
      <c r="J231" s="241">
        <f>SUM(H231+I231)</f>
        <v>115130.01</v>
      </c>
      <c r="K231" s="7"/>
    </row>
    <row r="232" spans="1:11" ht="14" x14ac:dyDescent="0.3">
      <c r="A232" s="223">
        <v>3661</v>
      </c>
      <c r="B232" s="224" t="s">
        <v>233</v>
      </c>
      <c r="C232" s="256">
        <v>858</v>
      </c>
      <c r="D232" s="243">
        <v>349609.59</v>
      </c>
      <c r="E232" s="243">
        <v>407.47038461538466</v>
      </c>
      <c r="F232" s="243">
        <v>0</v>
      </c>
      <c r="G232" s="243">
        <v>0</v>
      </c>
      <c r="H232" s="225">
        <v>0</v>
      </c>
      <c r="I232" s="244">
        <v>1171.49</v>
      </c>
      <c r="J232" s="241">
        <f>SUM(H232+I232)</f>
        <v>1171.49</v>
      </c>
      <c r="K232" s="7"/>
    </row>
    <row r="233" spans="1:11" ht="14" x14ac:dyDescent="0.3">
      <c r="A233" s="223">
        <v>3668</v>
      </c>
      <c r="B233" s="224" t="s">
        <v>234</v>
      </c>
      <c r="C233" s="256">
        <v>937</v>
      </c>
      <c r="D233" s="243">
        <v>769550.29</v>
      </c>
      <c r="E233" s="243">
        <v>821.29166488794033</v>
      </c>
      <c r="F233" s="243">
        <v>160.99</v>
      </c>
      <c r="G233" s="243">
        <v>150847.63</v>
      </c>
      <c r="H233" s="225">
        <v>144538.54999999999</v>
      </c>
      <c r="I233" s="243">
        <v>0</v>
      </c>
      <c r="J233" s="241">
        <f>SUM(H233+I233)</f>
        <v>144538.54999999999</v>
      </c>
      <c r="K233" s="7"/>
    </row>
    <row r="234" spans="1:11" ht="14" x14ac:dyDescent="0.3">
      <c r="A234" s="223">
        <v>3675</v>
      </c>
      <c r="B234" s="224" t="s">
        <v>235</v>
      </c>
      <c r="C234" s="256">
        <v>3203</v>
      </c>
      <c r="D234" s="243">
        <v>2186921.83</v>
      </c>
      <c r="E234" s="243">
        <v>682.77297221354979</v>
      </c>
      <c r="F234" s="243">
        <v>22.47</v>
      </c>
      <c r="G234" s="243">
        <v>71971.41</v>
      </c>
      <c r="H234" s="225">
        <v>0</v>
      </c>
      <c r="I234" s="243">
        <v>0</v>
      </c>
      <c r="J234" s="241">
        <f>SUM(H234+I234)</f>
        <v>0</v>
      </c>
      <c r="K234" s="7"/>
    </row>
    <row r="235" spans="1:11" ht="14" x14ac:dyDescent="0.3">
      <c r="A235" s="223">
        <v>3682</v>
      </c>
      <c r="B235" s="224" t="s">
        <v>236</v>
      </c>
      <c r="C235" s="256">
        <v>2350</v>
      </c>
      <c r="D235" s="243">
        <v>995112</v>
      </c>
      <c r="E235" s="243">
        <v>423.45191489361702</v>
      </c>
      <c r="F235" s="243">
        <v>0</v>
      </c>
      <c r="G235" s="243">
        <v>0</v>
      </c>
      <c r="H235" s="225">
        <v>0</v>
      </c>
      <c r="I235" s="243">
        <v>0</v>
      </c>
      <c r="J235" s="241">
        <f>SUM(H235+I235)</f>
        <v>0</v>
      </c>
      <c r="K235" s="7"/>
    </row>
    <row r="236" spans="1:11" ht="14" x14ac:dyDescent="0.3">
      <c r="A236" s="223">
        <v>3689</v>
      </c>
      <c r="B236" s="224" t="s">
        <v>237</v>
      </c>
      <c r="C236" s="256">
        <v>698</v>
      </c>
      <c r="D236" s="243">
        <v>603379.23</v>
      </c>
      <c r="E236" s="243">
        <v>864.44015759312322</v>
      </c>
      <c r="F236" s="243">
        <v>204.14</v>
      </c>
      <c r="G236" s="243">
        <v>142489.72</v>
      </c>
      <c r="H236" s="225">
        <v>136530.20000000001</v>
      </c>
      <c r="I236" s="243">
        <v>0</v>
      </c>
      <c r="J236" s="241">
        <f>SUM(H236+I236)</f>
        <v>136530.20000000001</v>
      </c>
      <c r="K236" s="7"/>
    </row>
    <row r="237" spans="1:11" ht="14" x14ac:dyDescent="0.3">
      <c r="A237" s="223">
        <v>3696</v>
      </c>
      <c r="B237" s="224" t="s">
        <v>238</v>
      </c>
      <c r="C237" s="256">
        <v>341</v>
      </c>
      <c r="D237" s="243">
        <v>141874.76999999999</v>
      </c>
      <c r="E237" s="243">
        <v>416.05504398826974</v>
      </c>
      <c r="F237" s="243">
        <v>0</v>
      </c>
      <c r="G237" s="243">
        <v>0</v>
      </c>
      <c r="H237" s="225">
        <v>0</v>
      </c>
      <c r="I237" s="243">
        <v>0</v>
      </c>
      <c r="J237" s="241">
        <f>SUM(H237+I237)</f>
        <v>0</v>
      </c>
      <c r="K237" s="7"/>
    </row>
    <row r="238" spans="1:11" ht="14" x14ac:dyDescent="0.3">
      <c r="A238" s="223">
        <v>3787</v>
      </c>
      <c r="B238" s="224" t="s">
        <v>239</v>
      </c>
      <c r="C238" s="256">
        <v>2043</v>
      </c>
      <c r="D238" s="243">
        <v>955742.93</v>
      </c>
      <c r="E238" s="243">
        <v>467.81347528144886</v>
      </c>
      <c r="F238" s="243">
        <v>0</v>
      </c>
      <c r="G238" s="243">
        <v>0</v>
      </c>
      <c r="H238" s="225">
        <v>0</v>
      </c>
      <c r="I238" s="243">
        <v>0</v>
      </c>
      <c r="J238" s="241">
        <f>SUM(H238+I238)</f>
        <v>0</v>
      </c>
      <c r="K238" s="7"/>
    </row>
    <row r="239" spans="1:11" ht="14" x14ac:dyDescent="0.3">
      <c r="A239" s="223">
        <v>3794</v>
      </c>
      <c r="B239" s="224" t="s">
        <v>240</v>
      </c>
      <c r="C239" s="256">
        <v>2327</v>
      </c>
      <c r="D239" s="243">
        <v>949403.92</v>
      </c>
      <c r="E239" s="243">
        <v>407.99480876665234</v>
      </c>
      <c r="F239" s="243">
        <v>0</v>
      </c>
      <c r="G239" s="243">
        <v>0</v>
      </c>
      <c r="H239" s="225">
        <v>0</v>
      </c>
      <c r="I239" s="243">
        <v>0</v>
      </c>
      <c r="J239" s="241">
        <f>SUM(H239+I239)</f>
        <v>0</v>
      </c>
      <c r="K239" s="7"/>
    </row>
    <row r="240" spans="1:11" ht="14" x14ac:dyDescent="0.3">
      <c r="A240" s="223">
        <v>3822</v>
      </c>
      <c r="B240" s="224" t="s">
        <v>241</v>
      </c>
      <c r="C240" s="256">
        <v>4855</v>
      </c>
      <c r="D240" s="243">
        <v>2596560.0700000003</v>
      </c>
      <c r="E240" s="243">
        <v>534.82184757981463</v>
      </c>
      <c r="F240" s="243">
        <v>0</v>
      </c>
      <c r="G240" s="243">
        <v>0</v>
      </c>
      <c r="H240" s="225">
        <v>0</v>
      </c>
      <c r="I240" s="243">
        <v>0</v>
      </c>
      <c r="J240" s="241">
        <f>SUM(H240+I240)</f>
        <v>0</v>
      </c>
      <c r="K240" s="7"/>
    </row>
    <row r="241" spans="1:11" ht="14" x14ac:dyDescent="0.3">
      <c r="A241" s="223">
        <v>3857</v>
      </c>
      <c r="B241" s="224" t="s">
        <v>242</v>
      </c>
      <c r="C241" s="256">
        <v>4981</v>
      </c>
      <c r="D241" s="243">
        <v>2587686.5099999998</v>
      </c>
      <c r="E241" s="243">
        <v>519.51144549287289</v>
      </c>
      <c r="F241" s="243">
        <v>0</v>
      </c>
      <c r="G241" s="243">
        <v>0</v>
      </c>
      <c r="H241" s="225">
        <v>0</v>
      </c>
      <c r="I241" s="243">
        <v>0</v>
      </c>
      <c r="J241" s="241">
        <f>SUM(H241+I241)</f>
        <v>0</v>
      </c>
      <c r="K241" s="7"/>
    </row>
    <row r="242" spans="1:11" ht="14" x14ac:dyDescent="0.3">
      <c r="A242" s="223">
        <v>3871</v>
      </c>
      <c r="B242" s="224" t="s">
        <v>243</v>
      </c>
      <c r="C242" s="256">
        <v>718</v>
      </c>
      <c r="D242" s="243">
        <v>423730.52999999997</v>
      </c>
      <c r="E242" s="243">
        <v>590.15394150417819</v>
      </c>
      <c r="F242" s="243">
        <v>0</v>
      </c>
      <c r="G242" s="243">
        <v>0</v>
      </c>
      <c r="H242" s="225">
        <v>0</v>
      </c>
      <c r="I242" s="244">
        <v>3263.72</v>
      </c>
      <c r="J242" s="241">
        <f>SUM(H242+I242)</f>
        <v>3263.72</v>
      </c>
      <c r="K242" s="7"/>
    </row>
    <row r="243" spans="1:11" ht="14" x14ac:dyDescent="0.3">
      <c r="A243" s="223">
        <v>3892</v>
      </c>
      <c r="B243" s="224" t="s">
        <v>244</v>
      </c>
      <c r="C243" s="256">
        <v>7079</v>
      </c>
      <c r="D243" s="243">
        <v>1955598.28</v>
      </c>
      <c r="E243" s="243">
        <v>276.25346517869758</v>
      </c>
      <c r="F243" s="243">
        <v>0</v>
      </c>
      <c r="G243" s="243">
        <v>0</v>
      </c>
      <c r="H243" s="225">
        <v>0</v>
      </c>
      <c r="I243" s="243">
        <v>0</v>
      </c>
      <c r="J243" s="241">
        <f>SUM(H243+I243)</f>
        <v>0</v>
      </c>
      <c r="K243" s="7"/>
    </row>
    <row r="244" spans="1:11" ht="14" x14ac:dyDescent="0.3">
      <c r="A244" s="223">
        <v>3899</v>
      </c>
      <c r="B244" s="224" t="s">
        <v>245</v>
      </c>
      <c r="C244" s="256">
        <v>872</v>
      </c>
      <c r="D244" s="243">
        <v>668955.81999999995</v>
      </c>
      <c r="E244" s="243">
        <v>767.15116972477063</v>
      </c>
      <c r="F244" s="243">
        <v>106.85</v>
      </c>
      <c r="G244" s="243">
        <v>93173.2</v>
      </c>
      <c r="H244" s="225">
        <v>89276.3</v>
      </c>
      <c r="I244" s="243">
        <v>0</v>
      </c>
      <c r="J244" s="241">
        <f>SUM(H244+I244)</f>
        <v>89276.3</v>
      </c>
      <c r="K244" s="7"/>
    </row>
    <row r="245" spans="1:11" ht="14" x14ac:dyDescent="0.3">
      <c r="A245" s="223">
        <v>3906</v>
      </c>
      <c r="B245" s="224" t="s">
        <v>246</v>
      </c>
      <c r="C245" s="256">
        <v>1098</v>
      </c>
      <c r="D245" s="243">
        <v>951720.12</v>
      </c>
      <c r="E245" s="243">
        <v>866.77606557377044</v>
      </c>
      <c r="F245" s="243">
        <v>206.48</v>
      </c>
      <c r="G245" s="243">
        <v>226715.04</v>
      </c>
      <c r="H245" s="225">
        <v>217232.86</v>
      </c>
      <c r="I245" s="243">
        <v>0</v>
      </c>
      <c r="J245" s="241">
        <f>SUM(H245+I245)</f>
        <v>217232.86</v>
      </c>
      <c r="K245" s="7"/>
    </row>
    <row r="246" spans="1:11" ht="14" x14ac:dyDescent="0.3">
      <c r="A246" s="223">
        <v>3920</v>
      </c>
      <c r="B246" s="224" t="s">
        <v>247</v>
      </c>
      <c r="C246" s="256">
        <v>288</v>
      </c>
      <c r="D246" s="243">
        <v>184390.74</v>
      </c>
      <c r="E246" s="243">
        <v>640.24562500000002</v>
      </c>
      <c r="F246" s="243">
        <v>0</v>
      </c>
      <c r="G246" s="243">
        <v>0</v>
      </c>
      <c r="H246" s="225">
        <v>0</v>
      </c>
      <c r="I246" s="244">
        <v>5221.71</v>
      </c>
      <c r="J246" s="241">
        <f>SUM(H246+I246)</f>
        <v>5221.71</v>
      </c>
      <c r="K246" s="7"/>
    </row>
    <row r="247" spans="1:11" ht="14" x14ac:dyDescent="0.3">
      <c r="A247" s="223">
        <v>3925</v>
      </c>
      <c r="B247" s="224" t="s">
        <v>248</v>
      </c>
      <c r="C247" s="256">
        <v>4472</v>
      </c>
      <c r="D247" s="243">
        <v>2763382</v>
      </c>
      <c r="E247" s="243">
        <v>617.92978533094811</v>
      </c>
      <c r="F247" s="243">
        <v>0</v>
      </c>
      <c r="G247" s="243">
        <v>0</v>
      </c>
      <c r="H247" s="225">
        <v>0</v>
      </c>
      <c r="I247" s="243">
        <v>0</v>
      </c>
      <c r="J247" s="241">
        <f>SUM(H247+I247)</f>
        <v>0</v>
      </c>
      <c r="K247" s="7"/>
    </row>
    <row r="248" spans="1:11" ht="14" x14ac:dyDescent="0.3">
      <c r="A248" s="223">
        <v>3934</v>
      </c>
      <c r="B248" s="224" t="s">
        <v>249</v>
      </c>
      <c r="C248" s="256">
        <v>899</v>
      </c>
      <c r="D248" s="243">
        <v>269750.31</v>
      </c>
      <c r="E248" s="243">
        <v>300.0559621802002</v>
      </c>
      <c r="F248" s="243">
        <v>0</v>
      </c>
      <c r="G248" s="243">
        <v>0</v>
      </c>
      <c r="H248" s="225">
        <v>0</v>
      </c>
      <c r="I248" s="243">
        <v>0</v>
      </c>
      <c r="J248" s="241">
        <f>SUM(H248+I248)</f>
        <v>0</v>
      </c>
      <c r="K248" s="7"/>
    </row>
    <row r="249" spans="1:11" ht="14" x14ac:dyDescent="0.3">
      <c r="A249" s="223">
        <v>3941</v>
      </c>
      <c r="B249" s="224" t="s">
        <v>250</v>
      </c>
      <c r="C249" s="256">
        <v>1162</v>
      </c>
      <c r="D249" s="243">
        <v>591699.93000000005</v>
      </c>
      <c r="E249" s="243">
        <v>509.20820137693636</v>
      </c>
      <c r="F249" s="243">
        <v>0</v>
      </c>
      <c r="G249" s="243">
        <v>0</v>
      </c>
      <c r="H249" s="225">
        <v>0</v>
      </c>
      <c r="I249" s="243">
        <v>0</v>
      </c>
      <c r="J249" s="241">
        <f>SUM(H249+I249)</f>
        <v>0</v>
      </c>
      <c r="K249" s="7"/>
    </row>
    <row r="250" spans="1:11" ht="14" x14ac:dyDescent="0.3">
      <c r="A250" s="223">
        <v>3948</v>
      </c>
      <c r="B250" s="224" t="s">
        <v>251</v>
      </c>
      <c r="C250" s="256">
        <v>607</v>
      </c>
      <c r="D250" s="243">
        <v>459880.85</v>
      </c>
      <c r="E250" s="243">
        <v>757.62907742998345</v>
      </c>
      <c r="F250" s="243">
        <v>97.33</v>
      </c>
      <c r="G250" s="243">
        <v>59079.31</v>
      </c>
      <c r="H250" s="225">
        <v>56608.36</v>
      </c>
      <c r="I250" s="243">
        <v>0</v>
      </c>
      <c r="J250" s="241">
        <f>SUM(H250+I250)</f>
        <v>56608.36</v>
      </c>
      <c r="K250" s="7"/>
    </row>
    <row r="251" spans="1:11" ht="14" x14ac:dyDescent="0.3">
      <c r="A251" s="223">
        <v>3955</v>
      </c>
      <c r="B251" s="224" t="s">
        <v>252</v>
      </c>
      <c r="C251" s="256">
        <v>2367</v>
      </c>
      <c r="D251" s="243">
        <v>876497.1</v>
      </c>
      <c r="E251" s="243">
        <v>370.29873257287704</v>
      </c>
      <c r="F251" s="243">
        <v>0</v>
      </c>
      <c r="G251" s="243">
        <v>0</v>
      </c>
      <c r="H251" s="225">
        <v>0</v>
      </c>
      <c r="I251" s="243">
        <v>0</v>
      </c>
      <c r="J251" s="241">
        <f>SUM(H251+I251)</f>
        <v>0</v>
      </c>
      <c r="K251" s="7"/>
    </row>
    <row r="252" spans="1:11" ht="14" x14ac:dyDescent="0.3">
      <c r="A252" s="223">
        <v>3962</v>
      </c>
      <c r="B252" s="224" t="s">
        <v>253</v>
      </c>
      <c r="C252" s="256">
        <v>3645</v>
      </c>
      <c r="D252" s="243">
        <v>1700650.38</v>
      </c>
      <c r="E252" s="243">
        <v>466.57074897119338</v>
      </c>
      <c r="F252" s="243">
        <v>0</v>
      </c>
      <c r="G252" s="243">
        <v>0</v>
      </c>
      <c r="H252" s="225">
        <v>0</v>
      </c>
      <c r="I252" s="243">
        <v>0</v>
      </c>
      <c r="J252" s="241">
        <f>SUM(H252+I252)</f>
        <v>0</v>
      </c>
      <c r="K252" s="7"/>
    </row>
    <row r="253" spans="1:11" ht="14" x14ac:dyDescent="0.3">
      <c r="A253" s="223">
        <v>3969</v>
      </c>
      <c r="B253" s="224" t="s">
        <v>254</v>
      </c>
      <c r="C253" s="256">
        <v>339</v>
      </c>
      <c r="D253" s="243">
        <v>248402.31</v>
      </c>
      <c r="E253" s="243">
        <v>732.7501769911504</v>
      </c>
      <c r="F253" s="243">
        <v>72.45</v>
      </c>
      <c r="G253" s="243">
        <v>24560.55</v>
      </c>
      <c r="H253" s="225">
        <v>23533.32</v>
      </c>
      <c r="I253" s="243">
        <v>0</v>
      </c>
      <c r="J253" s="241">
        <f>SUM(H253+I253)</f>
        <v>23533.32</v>
      </c>
      <c r="K253" s="7"/>
    </row>
    <row r="254" spans="1:11" ht="14" x14ac:dyDescent="0.3">
      <c r="A254" s="223">
        <v>2177</v>
      </c>
      <c r="B254" s="224" t="s">
        <v>255</v>
      </c>
      <c r="C254" s="256">
        <v>1089</v>
      </c>
      <c r="D254" s="243">
        <v>645636.55000000005</v>
      </c>
      <c r="E254" s="243">
        <v>592.87102846648304</v>
      </c>
      <c r="F254" s="243">
        <v>0</v>
      </c>
      <c r="G254" s="243">
        <v>0</v>
      </c>
      <c r="H254" s="225">
        <v>0</v>
      </c>
      <c r="I254" s="243">
        <v>0</v>
      </c>
      <c r="J254" s="241">
        <f>SUM(H254+I254)</f>
        <v>0</v>
      </c>
      <c r="K254" s="7"/>
    </row>
    <row r="255" spans="1:11" ht="14" x14ac:dyDescent="0.3">
      <c r="A255" s="223">
        <v>3976</v>
      </c>
      <c r="B255" s="224" t="s">
        <v>256</v>
      </c>
      <c r="C255" s="256">
        <v>16</v>
      </c>
      <c r="D255" s="243">
        <v>0</v>
      </c>
      <c r="E255" s="243">
        <v>0</v>
      </c>
      <c r="F255" s="243">
        <v>0</v>
      </c>
      <c r="G255" s="243">
        <v>0</v>
      </c>
      <c r="H255" s="225">
        <v>0</v>
      </c>
      <c r="I255" s="243">
        <v>0</v>
      </c>
      <c r="J255" s="241">
        <f>SUM(H255+I255)</f>
        <v>0</v>
      </c>
      <c r="K255" s="7"/>
    </row>
    <row r="256" spans="1:11" ht="14" x14ac:dyDescent="0.3">
      <c r="A256" s="223">
        <v>4690</v>
      </c>
      <c r="B256" s="224" t="s">
        <v>257</v>
      </c>
      <c r="C256" s="256">
        <v>193</v>
      </c>
      <c r="D256" s="243">
        <v>110664.63</v>
      </c>
      <c r="E256" s="243">
        <v>573.39186528497407</v>
      </c>
      <c r="F256" s="243">
        <v>0</v>
      </c>
      <c r="G256" s="243">
        <v>0</v>
      </c>
      <c r="H256" s="225">
        <v>0</v>
      </c>
      <c r="I256" s="243">
        <v>0</v>
      </c>
      <c r="J256" s="241">
        <f>SUM(H256+I256)</f>
        <v>0</v>
      </c>
      <c r="K256" s="7"/>
    </row>
    <row r="257" spans="1:11" ht="14" x14ac:dyDescent="0.3">
      <c r="A257" s="223">
        <v>2016</v>
      </c>
      <c r="B257" s="224" t="s">
        <v>258</v>
      </c>
      <c r="C257" s="256">
        <v>434</v>
      </c>
      <c r="D257" s="243">
        <v>230663.55000000002</v>
      </c>
      <c r="E257" s="243">
        <v>531.48283410138254</v>
      </c>
      <c r="F257" s="243">
        <v>0</v>
      </c>
      <c r="G257" s="243">
        <v>0</v>
      </c>
      <c r="H257" s="225">
        <v>0</v>
      </c>
      <c r="I257" s="243">
        <v>0</v>
      </c>
      <c r="J257" s="241">
        <f>SUM(H257+I257)</f>
        <v>0</v>
      </c>
      <c r="K257" s="7"/>
    </row>
    <row r="258" spans="1:11" ht="14" x14ac:dyDescent="0.3">
      <c r="A258" s="223">
        <v>3983</v>
      </c>
      <c r="B258" s="224" t="s">
        <v>259</v>
      </c>
      <c r="C258" s="256">
        <v>1387</v>
      </c>
      <c r="D258" s="243">
        <v>336923.19999999995</v>
      </c>
      <c r="E258" s="243">
        <v>242.91506849315064</v>
      </c>
      <c r="F258" s="243">
        <v>0</v>
      </c>
      <c r="G258" s="243">
        <v>0</v>
      </c>
      <c r="H258" s="225">
        <v>0</v>
      </c>
      <c r="I258" s="243">
        <v>0</v>
      </c>
      <c r="J258" s="241">
        <f>SUM(H258+I258)</f>
        <v>0</v>
      </c>
      <c r="K258" s="7"/>
    </row>
    <row r="259" spans="1:11" ht="14" x14ac:dyDescent="0.3">
      <c r="A259" s="223">
        <v>3514</v>
      </c>
      <c r="B259" s="224" t="s">
        <v>260</v>
      </c>
      <c r="C259" s="256">
        <v>249</v>
      </c>
      <c r="D259" s="243">
        <v>151947.99</v>
      </c>
      <c r="E259" s="243">
        <v>610.23289156626504</v>
      </c>
      <c r="F259" s="243">
        <v>0</v>
      </c>
      <c r="G259" s="243">
        <v>0</v>
      </c>
      <c r="H259" s="225">
        <v>0</v>
      </c>
      <c r="I259" s="244">
        <v>20.92</v>
      </c>
      <c r="J259" s="241">
        <f>SUM(H259+I259)</f>
        <v>20.92</v>
      </c>
      <c r="K259" s="7"/>
    </row>
    <row r="260" spans="1:11" ht="14" x14ac:dyDescent="0.3">
      <c r="A260" s="223">
        <v>616</v>
      </c>
      <c r="B260" s="224" t="s">
        <v>261</v>
      </c>
      <c r="C260" s="256">
        <v>125</v>
      </c>
      <c r="D260" s="243">
        <v>259078.39</v>
      </c>
      <c r="E260" s="243">
        <v>2072.6271200000001</v>
      </c>
      <c r="F260" s="243">
        <v>1412.33</v>
      </c>
      <c r="G260" s="243">
        <v>176541.25</v>
      </c>
      <c r="H260" s="225">
        <v>169157.55</v>
      </c>
      <c r="I260" s="243">
        <v>0</v>
      </c>
      <c r="J260" s="241">
        <f>SUM(H260+I260)</f>
        <v>169157.55</v>
      </c>
      <c r="K260" s="7"/>
    </row>
    <row r="261" spans="1:11" ht="14" x14ac:dyDescent="0.3">
      <c r="A261" s="223">
        <v>1945</v>
      </c>
      <c r="B261" s="224" t="s">
        <v>262</v>
      </c>
      <c r="C261" s="256">
        <v>776</v>
      </c>
      <c r="D261" s="243">
        <v>380613.72</v>
      </c>
      <c r="E261" s="243">
        <v>490.48159793814432</v>
      </c>
      <c r="F261" s="243">
        <v>0</v>
      </c>
      <c r="G261" s="243">
        <v>0</v>
      </c>
      <c r="H261" s="225">
        <v>0</v>
      </c>
      <c r="I261" s="243">
        <v>0</v>
      </c>
      <c r="J261" s="241">
        <f>SUM(H261+I261)</f>
        <v>0</v>
      </c>
      <c r="K261" s="7"/>
    </row>
    <row r="262" spans="1:11" ht="14" x14ac:dyDescent="0.3">
      <c r="A262" s="223">
        <v>1526</v>
      </c>
      <c r="B262" s="224" t="s">
        <v>263</v>
      </c>
      <c r="C262" s="256">
        <v>1307</v>
      </c>
      <c r="D262" s="243">
        <v>1325209.04</v>
      </c>
      <c r="E262" s="243">
        <v>1013.9319357306809</v>
      </c>
      <c r="F262" s="243">
        <v>353.63</v>
      </c>
      <c r="G262" s="243">
        <v>462194.41</v>
      </c>
      <c r="H262" s="225">
        <v>442863.49</v>
      </c>
      <c r="I262" s="243">
        <v>0</v>
      </c>
      <c r="J262" s="241">
        <f>SUM(H262+I262)</f>
        <v>442863.49</v>
      </c>
      <c r="K262" s="7"/>
    </row>
    <row r="263" spans="1:11" ht="14" x14ac:dyDescent="0.3">
      <c r="A263" s="223">
        <v>3654</v>
      </c>
      <c r="B263" s="224" t="s">
        <v>264</v>
      </c>
      <c r="C263" s="256">
        <v>324</v>
      </c>
      <c r="D263" s="243">
        <v>227171.93</v>
      </c>
      <c r="E263" s="243">
        <v>701.14793209876541</v>
      </c>
      <c r="F263" s="243">
        <v>40.85</v>
      </c>
      <c r="G263" s="243">
        <v>13235.4</v>
      </c>
      <c r="H263" s="225">
        <v>12681.84</v>
      </c>
      <c r="I263" s="243">
        <v>0</v>
      </c>
      <c r="J263" s="241">
        <f>SUM(H263+I263)</f>
        <v>12681.84</v>
      </c>
      <c r="K263" s="7"/>
    </row>
    <row r="264" spans="1:11" ht="14" x14ac:dyDescent="0.3">
      <c r="A264" s="223">
        <v>3990</v>
      </c>
      <c r="B264" s="224" t="s">
        <v>265</v>
      </c>
      <c r="C264" s="256">
        <v>614</v>
      </c>
      <c r="D264" s="243">
        <v>605620.04</v>
      </c>
      <c r="E264" s="243">
        <v>986.35185667752444</v>
      </c>
      <c r="F264" s="243">
        <v>326.05</v>
      </c>
      <c r="G264" s="243">
        <v>200194.7</v>
      </c>
      <c r="H264" s="225">
        <v>191821.71</v>
      </c>
      <c r="I264" s="243">
        <v>0</v>
      </c>
      <c r="J264" s="241">
        <f>SUM(H264+I264)</f>
        <v>191821.71</v>
      </c>
      <c r="K264" s="7"/>
    </row>
    <row r="265" spans="1:11" ht="14" x14ac:dyDescent="0.3">
      <c r="A265" s="223">
        <v>4011</v>
      </c>
      <c r="B265" s="224" t="s">
        <v>266</v>
      </c>
      <c r="C265" s="256">
        <v>83</v>
      </c>
      <c r="D265" s="243">
        <v>68931.78</v>
      </c>
      <c r="E265" s="243">
        <v>830.50337349397591</v>
      </c>
      <c r="F265" s="243">
        <v>170.2</v>
      </c>
      <c r="G265" s="243">
        <v>14126.6</v>
      </c>
      <c r="H265" s="225">
        <v>13535.77</v>
      </c>
      <c r="I265" s="243">
        <v>0</v>
      </c>
      <c r="J265" s="241">
        <f>SUM(H265+I265)</f>
        <v>13535.77</v>
      </c>
      <c r="K265" s="7"/>
    </row>
    <row r="266" spans="1:11" ht="14" x14ac:dyDescent="0.3">
      <c r="A266" s="223">
        <v>4018</v>
      </c>
      <c r="B266" s="224" t="s">
        <v>267</v>
      </c>
      <c r="C266" s="256">
        <v>6376</v>
      </c>
      <c r="D266" s="243">
        <v>3323401.49</v>
      </c>
      <c r="E266" s="243">
        <v>521.23611825595992</v>
      </c>
      <c r="F266" s="243">
        <v>0</v>
      </c>
      <c r="G266" s="243">
        <v>0</v>
      </c>
      <c r="H266" s="225">
        <v>0</v>
      </c>
      <c r="I266" s="243">
        <v>0</v>
      </c>
      <c r="J266" s="241">
        <f>SUM(H266+I266)</f>
        <v>0</v>
      </c>
      <c r="K266" s="7"/>
    </row>
    <row r="267" spans="1:11" ht="14" x14ac:dyDescent="0.3">
      <c r="A267" s="223">
        <v>4025</v>
      </c>
      <c r="B267" s="224" t="s">
        <v>268</v>
      </c>
      <c r="C267" s="256">
        <v>490</v>
      </c>
      <c r="D267" s="243">
        <v>285024.95</v>
      </c>
      <c r="E267" s="243">
        <v>581.68357142857144</v>
      </c>
      <c r="F267" s="243">
        <v>0</v>
      </c>
      <c r="G267" s="243">
        <v>0</v>
      </c>
      <c r="H267" s="225">
        <v>0</v>
      </c>
      <c r="I267" s="243">
        <v>0</v>
      </c>
      <c r="J267" s="241">
        <f>SUM(H267+I267)</f>
        <v>0</v>
      </c>
      <c r="K267" s="7"/>
    </row>
    <row r="268" spans="1:11" ht="14" x14ac:dyDescent="0.3">
      <c r="A268" s="223">
        <v>4060</v>
      </c>
      <c r="B268" s="224" t="s">
        <v>269</v>
      </c>
      <c r="C268" s="256">
        <v>5441</v>
      </c>
      <c r="D268" s="243">
        <v>2245411.23</v>
      </c>
      <c r="E268" s="243">
        <v>412.6835563315567</v>
      </c>
      <c r="F268" s="243">
        <v>0</v>
      </c>
      <c r="G268" s="243">
        <v>0</v>
      </c>
      <c r="H268" s="225">
        <v>0</v>
      </c>
      <c r="I268" s="243">
        <v>0</v>
      </c>
      <c r="J268" s="241">
        <f>SUM(H268+I268)</f>
        <v>0</v>
      </c>
      <c r="K268" s="7"/>
    </row>
    <row r="269" spans="1:11" ht="14" x14ac:dyDescent="0.3">
      <c r="A269" s="223">
        <v>4067</v>
      </c>
      <c r="B269" s="224" t="s">
        <v>270</v>
      </c>
      <c r="C269" s="256">
        <v>1055</v>
      </c>
      <c r="D269" s="243">
        <v>475890.71</v>
      </c>
      <c r="E269" s="243">
        <v>451.08124170616117</v>
      </c>
      <c r="F269" s="243">
        <v>0</v>
      </c>
      <c r="G269" s="243">
        <v>0</v>
      </c>
      <c r="H269" s="225">
        <v>0</v>
      </c>
      <c r="I269" s="243">
        <v>0</v>
      </c>
      <c r="J269" s="241">
        <f>SUM(H269+I269)</f>
        <v>0</v>
      </c>
      <c r="K269" s="7"/>
    </row>
    <row r="270" spans="1:11" ht="14" x14ac:dyDescent="0.3">
      <c r="A270" s="223">
        <v>4074</v>
      </c>
      <c r="B270" s="224" t="s">
        <v>271</v>
      </c>
      <c r="C270" s="256">
        <v>1762</v>
      </c>
      <c r="D270" s="243">
        <v>1141731.56</v>
      </c>
      <c r="E270" s="243">
        <v>647.97477866061297</v>
      </c>
      <c r="F270" s="243">
        <v>0</v>
      </c>
      <c r="G270" s="243">
        <v>0</v>
      </c>
      <c r="H270" s="225">
        <v>0</v>
      </c>
      <c r="I270" s="244">
        <v>4372.62</v>
      </c>
      <c r="J270" s="241">
        <f>SUM(H270+I270)</f>
        <v>4372.62</v>
      </c>
      <c r="K270" s="7"/>
    </row>
    <row r="271" spans="1:11" ht="14" x14ac:dyDescent="0.3">
      <c r="A271" s="223">
        <v>4088</v>
      </c>
      <c r="B271" s="224" t="s">
        <v>272</v>
      </c>
      <c r="C271" s="256">
        <v>1261</v>
      </c>
      <c r="D271" s="243">
        <v>718589.76</v>
      </c>
      <c r="E271" s="243">
        <v>569.85706582077717</v>
      </c>
      <c r="F271" s="243">
        <v>0</v>
      </c>
      <c r="G271" s="243">
        <v>0</v>
      </c>
      <c r="H271" s="225">
        <v>0</v>
      </c>
      <c r="I271" s="243">
        <v>0</v>
      </c>
      <c r="J271" s="241">
        <f>SUM(H271+I271)</f>
        <v>0</v>
      </c>
      <c r="K271" s="7"/>
    </row>
    <row r="272" spans="1:11" ht="14" x14ac:dyDescent="0.3">
      <c r="A272" s="223">
        <v>4095</v>
      </c>
      <c r="B272" s="224" t="s">
        <v>273</v>
      </c>
      <c r="C272" s="256">
        <v>2900</v>
      </c>
      <c r="D272" s="243">
        <v>1443532.5999999999</v>
      </c>
      <c r="E272" s="243">
        <v>497.76986206896549</v>
      </c>
      <c r="F272" s="243">
        <v>0</v>
      </c>
      <c r="G272" s="243">
        <v>0</v>
      </c>
      <c r="H272" s="225">
        <v>0</v>
      </c>
      <c r="I272" s="243">
        <v>0</v>
      </c>
      <c r="J272" s="241">
        <f>SUM(H272+I272)</f>
        <v>0</v>
      </c>
      <c r="K272" s="7"/>
    </row>
    <row r="273" spans="1:11" ht="14" x14ac:dyDescent="0.3">
      <c r="A273" s="223">
        <v>4137</v>
      </c>
      <c r="B273" s="224" t="s">
        <v>274</v>
      </c>
      <c r="C273" s="256">
        <v>999</v>
      </c>
      <c r="D273" s="243">
        <v>485091.05</v>
      </c>
      <c r="E273" s="243">
        <v>485.57662662662659</v>
      </c>
      <c r="F273" s="243">
        <v>0</v>
      </c>
      <c r="G273" s="243">
        <v>0</v>
      </c>
      <c r="H273" s="225">
        <v>0</v>
      </c>
      <c r="I273" s="243">
        <v>0</v>
      </c>
      <c r="J273" s="241">
        <f>SUM(H273+I273)</f>
        <v>0</v>
      </c>
      <c r="K273" s="7"/>
    </row>
    <row r="274" spans="1:11" ht="14" x14ac:dyDescent="0.3">
      <c r="A274" s="223">
        <v>4144</v>
      </c>
      <c r="B274" s="224" t="s">
        <v>275</v>
      </c>
      <c r="C274" s="256">
        <v>3908</v>
      </c>
      <c r="D274" s="243">
        <v>2470514.98</v>
      </c>
      <c r="E274" s="243">
        <v>632.1686233367451</v>
      </c>
      <c r="F274" s="243">
        <v>0</v>
      </c>
      <c r="G274" s="243">
        <v>0</v>
      </c>
      <c r="H274" s="225">
        <v>0</v>
      </c>
      <c r="I274" s="243">
        <v>0</v>
      </c>
      <c r="J274" s="241">
        <f>SUM(H274+I274)</f>
        <v>0</v>
      </c>
      <c r="K274" s="7"/>
    </row>
    <row r="275" spans="1:11" ht="14" x14ac:dyDescent="0.3">
      <c r="A275" s="223">
        <v>4165</v>
      </c>
      <c r="B275" s="224" t="s">
        <v>276</v>
      </c>
      <c r="C275" s="256">
        <v>1551</v>
      </c>
      <c r="D275" s="243">
        <v>995222.56</v>
      </c>
      <c r="E275" s="243">
        <v>641.66509348807222</v>
      </c>
      <c r="F275" s="243">
        <v>0</v>
      </c>
      <c r="G275" s="243">
        <v>0</v>
      </c>
      <c r="H275" s="225">
        <v>0</v>
      </c>
      <c r="I275" s="244">
        <v>3182.74</v>
      </c>
      <c r="J275" s="241">
        <f>SUM(H275+I275)</f>
        <v>3182.74</v>
      </c>
      <c r="K275" s="7"/>
    </row>
    <row r="276" spans="1:11" ht="14" x14ac:dyDescent="0.3">
      <c r="A276" s="223">
        <v>4179</v>
      </c>
      <c r="B276" s="224" t="s">
        <v>277</v>
      </c>
      <c r="C276" s="256">
        <v>9754</v>
      </c>
      <c r="D276" s="243">
        <v>1703893.27</v>
      </c>
      <c r="E276" s="243">
        <v>174.68661779782653</v>
      </c>
      <c r="F276" s="243">
        <v>0</v>
      </c>
      <c r="G276" s="243">
        <v>0</v>
      </c>
      <c r="H276" s="225">
        <v>0</v>
      </c>
      <c r="I276" s="243">
        <v>0</v>
      </c>
      <c r="J276" s="241">
        <f>SUM(H276+I276)</f>
        <v>0</v>
      </c>
      <c r="K276" s="7"/>
    </row>
    <row r="277" spans="1:11" ht="14" x14ac:dyDescent="0.3">
      <c r="A277" s="223">
        <v>4186</v>
      </c>
      <c r="B277" s="224" t="s">
        <v>278</v>
      </c>
      <c r="C277" s="256">
        <v>867</v>
      </c>
      <c r="D277" s="243">
        <v>414339.51</v>
      </c>
      <c r="E277" s="243">
        <v>477.90024221453291</v>
      </c>
      <c r="F277" s="243">
        <v>0</v>
      </c>
      <c r="G277" s="243">
        <v>0</v>
      </c>
      <c r="H277" s="225">
        <v>0</v>
      </c>
      <c r="I277" s="243">
        <v>0</v>
      </c>
      <c r="J277" s="241">
        <f>SUM(H277+I277)</f>
        <v>0</v>
      </c>
      <c r="K277" s="7"/>
    </row>
    <row r="278" spans="1:11" ht="14" x14ac:dyDescent="0.3">
      <c r="A278" s="223">
        <v>4207</v>
      </c>
      <c r="B278" s="224" t="s">
        <v>279</v>
      </c>
      <c r="C278" s="256">
        <v>470</v>
      </c>
      <c r="D278" s="243">
        <v>460865.89</v>
      </c>
      <c r="E278" s="243">
        <v>980.56572340425532</v>
      </c>
      <c r="F278" s="243">
        <v>320.27</v>
      </c>
      <c r="G278" s="243">
        <v>150526.9</v>
      </c>
      <c r="H278" s="225">
        <v>144231.23000000001</v>
      </c>
      <c r="I278" s="243">
        <v>0</v>
      </c>
      <c r="J278" s="241">
        <f>SUM(H278+I278)</f>
        <v>144231.23000000001</v>
      </c>
      <c r="K278" s="7"/>
    </row>
    <row r="279" spans="1:11" ht="14" x14ac:dyDescent="0.3">
      <c r="A279" s="223">
        <v>4221</v>
      </c>
      <c r="B279" s="224" t="s">
        <v>280</v>
      </c>
      <c r="C279" s="256">
        <v>978</v>
      </c>
      <c r="D279" s="243">
        <v>674301.37</v>
      </c>
      <c r="E279" s="243">
        <v>689.46970347648266</v>
      </c>
      <c r="F279" s="243">
        <v>29.17</v>
      </c>
      <c r="G279" s="243">
        <v>28528.26</v>
      </c>
      <c r="H279" s="225">
        <v>27335.09</v>
      </c>
      <c r="I279" s="243">
        <v>0</v>
      </c>
      <c r="J279" s="241">
        <f>SUM(H279+I279)</f>
        <v>27335.09</v>
      </c>
      <c r="K279" s="7"/>
    </row>
    <row r="280" spans="1:11" ht="14" x14ac:dyDescent="0.3">
      <c r="A280" s="223">
        <v>4228</v>
      </c>
      <c r="B280" s="224" t="s">
        <v>281</v>
      </c>
      <c r="C280" s="256">
        <v>877</v>
      </c>
      <c r="D280" s="243">
        <v>548638.04</v>
      </c>
      <c r="E280" s="243">
        <v>625.58499429874576</v>
      </c>
      <c r="F280" s="243">
        <v>0</v>
      </c>
      <c r="G280" s="243">
        <v>0</v>
      </c>
      <c r="H280" s="225">
        <v>0</v>
      </c>
      <c r="I280" s="243">
        <v>0</v>
      </c>
      <c r="J280" s="241">
        <f>SUM(H280+I280)</f>
        <v>0</v>
      </c>
      <c r="K280" s="7"/>
    </row>
    <row r="281" spans="1:11" ht="14" x14ac:dyDescent="0.3">
      <c r="A281" s="223">
        <v>4235</v>
      </c>
      <c r="B281" s="224" t="s">
        <v>282</v>
      </c>
      <c r="C281" s="256">
        <v>179</v>
      </c>
      <c r="D281" s="243">
        <v>124138.59</v>
      </c>
      <c r="E281" s="243">
        <v>693.51167597765357</v>
      </c>
      <c r="F281" s="243">
        <v>33.21</v>
      </c>
      <c r="G281" s="243">
        <v>5944.59</v>
      </c>
      <c r="H281" s="225">
        <v>5695.96</v>
      </c>
      <c r="I281" s="243">
        <v>0</v>
      </c>
      <c r="J281" s="241">
        <f>SUM(H281+I281)</f>
        <v>5695.96</v>
      </c>
      <c r="K281" s="7"/>
    </row>
    <row r="282" spans="1:11" ht="14" x14ac:dyDescent="0.3">
      <c r="A282" s="223">
        <v>4151</v>
      </c>
      <c r="B282" s="224" t="s">
        <v>283</v>
      </c>
      <c r="C282" s="256">
        <v>876</v>
      </c>
      <c r="D282" s="243">
        <v>609713.29</v>
      </c>
      <c r="E282" s="243">
        <v>696.01973744292241</v>
      </c>
      <c r="F282" s="243">
        <v>35.72</v>
      </c>
      <c r="G282" s="243">
        <v>31290.720000000001</v>
      </c>
      <c r="H282" s="225">
        <v>29982.01</v>
      </c>
      <c r="I282" s="243">
        <v>0</v>
      </c>
      <c r="J282" s="241">
        <f>SUM(H282+I282)</f>
        <v>29982.01</v>
      </c>
      <c r="K282" s="7"/>
    </row>
    <row r="283" spans="1:11" ht="14" x14ac:dyDescent="0.3">
      <c r="A283" s="223">
        <v>490</v>
      </c>
      <c r="B283" s="224" t="s">
        <v>284</v>
      </c>
      <c r="C283" s="256">
        <v>445</v>
      </c>
      <c r="D283" s="243">
        <v>244926.95</v>
      </c>
      <c r="E283" s="243">
        <v>550.3976404494382</v>
      </c>
      <c r="F283" s="243">
        <v>0</v>
      </c>
      <c r="G283" s="243">
        <v>0</v>
      </c>
      <c r="H283" s="225">
        <v>0</v>
      </c>
      <c r="I283" s="244">
        <v>2797.48</v>
      </c>
      <c r="J283" s="241">
        <f>SUM(H283+I283)</f>
        <v>2797.48</v>
      </c>
      <c r="K283" s="7"/>
    </row>
    <row r="284" spans="1:11" ht="14" x14ac:dyDescent="0.3">
      <c r="A284" s="223">
        <v>4270</v>
      </c>
      <c r="B284" s="224" t="s">
        <v>285</v>
      </c>
      <c r="C284" s="256">
        <v>251</v>
      </c>
      <c r="D284" s="243">
        <v>513911.97</v>
      </c>
      <c r="E284" s="243">
        <v>2047.4580478087648</v>
      </c>
      <c r="F284" s="243">
        <v>1387.16</v>
      </c>
      <c r="G284" s="243">
        <v>348177.16</v>
      </c>
      <c r="H284" s="225">
        <v>333614.92</v>
      </c>
      <c r="I284" s="243">
        <v>0</v>
      </c>
      <c r="J284" s="241">
        <f>SUM(H284+I284)</f>
        <v>333614.92</v>
      </c>
      <c r="K284" s="7"/>
    </row>
    <row r="285" spans="1:11" ht="14" x14ac:dyDescent="0.3">
      <c r="A285" s="223">
        <v>4305</v>
      </c>
      <c r="B285" s="224" t="s">
        <v>286</v>
      </c>
      <c r="C285" s="256">
        <v>986</v>
      </c>
      <c r="D285" s="243">
        <v>493483.52000000002</v>
      </c>
      <c r="E285" s="243">
        <v>500.49038539553754</v>
      </c>
      <c r="F285" s="243">
        <v>0</v>
      </c>
      <c r="G285" s="243">
        <v>0</v>
      </c>
      <c r="H285" s="225">
        <v>0</v>
      </c>
      <c r="I285" s="243">
        <v>0</v>
      </c>
      <c r="J285" s="241">
        <f>SUM(H285+I285)</f>
        <v>0</v>
      </c>
      <c r="K285" s="7"/>
    </row>
    <row r="286" spans="1:11" ht="14" x14ac:dyDescent="0.3">
      <c r="A286" s="223">
        <v>4312</v>
      </c>
      <c r="B286" s="224" t="s">
        <v>287</v>
      </c>
      <c r="C286" s="256">
        <v>2777</v>
      </c>
      <c r="D286" s="243">
        <v>1267834.27</v>
      </c>
      <c r="E286" s="243">
        <v>456.54817068779261</v>
      </c>
      <c r="F286" s="243">
        <v>0</v>
      </c>
      <c r="G286" s="243">
        <v>0</v>
      </c>
      <c r="H286" s="225">
        <v>0</v>
      </c>
      <c r="I286" s="243">
        <v>0</v>
      </c>
      <c r="J286" s="241">
        <f>SUM(H286+I286)</f>
        <v>0</v>
      </c>
      <c r="K286" s="7"/>
    </row>
    <row r="287" spans="1:11" ht="14" x14ac:dyDescent="0.3">
      <c r="A287" s="223">
        <v>4330</v>
      </c>
      <c r="B287" s="224" t="s">
        <v>288</v>
      </c>
      <c r="C287" s="256">
        <v>107</v>
      </c>
      <c r="D287" s="243">
        <v>151853.81</v>
      </c>
      <c r="E287" s="243">
        <v>1419.1944859813084</v>
      </c>
      <c r="F287" s="243">
        <v>758.89</v>
      </c>
      <c r="G287" s="243">
        <v>81201.23</v>
      </c>
      <c r="H287" s="225">
        <v>77805.05</v>
      </c>
      <c r="I287" s="243">
        <v>0</v>
      </c>
      <c r="J287" s="241">
        <f>SUM(H287+I287)</f>
        <v>77805.05</v>
      </c>
      <c r="K287" s="7"/>
    </row>
    <row r="288" spans="1:11" ht="14" x14ac:dyDescent="0.3">
      <c r="A288" s="223">
        <v>4347</v>
      </c>
      <c r="B288" s="224" t="s">
        <v>289</v>
      </c>
      <c r="C288" s="256">
        <v>745</v>
      </c>
      <c r="D288" s="243">
        <v>505904.82</v>
      </c>
      <c r="E288" s="243">
        <v>679.06687248322146</v>
      </c>
      <c r="F288" s="243">
        <v>18.77</v>
      </c>
      <c r="G288" s="243">
        <v>13983.65</v>
      </c>
      <c r="H288" s="225">
        <v>13398.79</v>
      </c>
      <c r="I288" s="243">
        <v>0</v>
      </c>
      <c r="J288" s="241">
        <f>SUM(H288+I288)</f>
        <v>13398.79</v>
      </c>
      <c r="K288" s="7"/>
    </row>
    <row r="289" spans="1:11" ht="14" x14ac:dyDescent="0.3">
      <c r="A289" s="223">
        <v>4368</v>
      </c>
      <c r="B289" s="224" t="s">
        <v>290</v>
      </c>
      <c r="C289" s="256">
        <v>551</v>
      </c>
      <c r="D289" s="243">
        <v>534114.63</v>
      </c>
      <c r="E289" s="243">
        <v>969.35504537205088</v>
      </c>
      <c r="F289" s="243">
        <v>309.06</v>
      </c>
      <c r="G289" s="243">
        <v>170292.06</v>
      </c>
      <c r="H289" s="225">
        <v>163169.73000000001</v>
      </c>
      <c r="I289" s="243">
        <v>0</v>
      </c>
      <c r="J289" s="241">
        <f>SUM(H289+I289)</f>
        <v>163169.73000000001</v>
      </c>
      <c r="K289" s="7"/>
    </row>
    <row r="290" spans="1:11" ht="14" x14ac:dyDescent="0.3">
      <c r="A290" s="223">
        <v>4389</v>
      </c>
      <c r="B290" s="224" t="s">
        <v>291</v>
      </c>
      <c r="C290" s="256">
        <v>1547</v>
      </c>
      <c r="D290" s="243">
        <v>651464.1</v>
      </c>
      <c r="E290" s="243">
        <v>421.11447963800902</v>
      </c>
      <c r="F290" s="243">
        <v>0</v>
      </c>
      <c r="G290" s="243">
        <v>0</v>
      </c>
      <c r="H290" s="225">
        <v>0</v>
      </c>
      <c r="I290" s="243">
        <v>0</v>
      </c>
      <c r="J290" s="241">
        <f>SUM(H290+I290)</f>
        <v>0</v>
      </c>
      <c r="K290" s="7"/>
    </row>
    <row r="291" spans="1:11" ht="14" x14ac:dyDescent="0.3">
      <c r="A291" s="223">
        <v>4459</v>
      </c>
      <c r="B291" s="224" t="s">
        <v>292</v>
      </c>
      <c r="C291" s="256">
        <v>267</v>
      </c>
      <c r="D291" s="243">
        <v>141569.23000000001</v>
      </c>
      <c r="E291" s="243">
        <v>530.22183520599253</v>
      </c>
      <c r="F291" s="243">
        <v>0</v>
      </c>
      <c r="G291" s="243">
        <v>0</v>
      </c>
      <c r="H291" s="225">
        <v>0</v>
      </c>
      <c r="I291" s="243">
        <v>0</v>
      </c>
      <c r="J291" s="241">
        <f>SUM(H291+I291)</f>
        <v>0</v>
      </c>
      <c r="K291" s="7"/>
    </row>
    <row r="292" spans="1:11" ht="14" x14ac:dyDescent="0.3">
      <c r="A292" s="223">
        <v>4473</v>
      </c>
      <c r="B292" s="224" t="s">
        <v>293</v>
      </c>
      <c r="C292" s="256">
        <v>2208</v>
      </c>
      <c r="D292" s="243">
        <v>730464.27</v>
      </c>
      <c r="E292" s="243">
        <v>330.82620923913043</v>
      </c>
      <c r="F292" s="243">
        <v>0</v>
      </c>
      <c r="G292" s="243">
        <v>0</v>
      </c>
      <c r="H292" s="225">
        <v>0</v>
      </c>
      <c r="I292" s="243">
        <v>0</v>
      </c>
      <c r="J292" s="241">
        <f>SUM(H292+I292)</f>
        <v>0</v>
      </c>
      <c r="K292" s="7"/>
    </row>
    <row r="293" spans="1:11" ht="14" x14ac:dyDescent="0.3">
      <c r="A293" s="223">
        <v>4508</v>
      </c>
      <c r="B293" s="224" t="s">
        <v>294</v>
      </c>
      <c r="C293" s="256">
        <v>457</v>
      </c>
      <c r="D293" s="243">
        <v>209874.94</v>
      </c>
      <c r="E293" s="243">
        <v>459.24494529540482</v>
      </c>
      <c r="F293" s="243">
        <v>0</v>
      </c>
      <c r="G293" s="243">
        <v>0</v>
      </c>
      <c r="H293" s="225">
        <v>0</v>
      </c>
      <c r="I293" s="243">
        <v>0</v>
      </c>
      <c r="J293" s="241">
        <f>SUM(H293+I293)</f>
        <v>0</v>
      </c>
      <c r="K293" s="7"/>
    </row>
    <row r="294" spans="1:11" ht="14" x14ac:dyDescent="0.3">
      <c r="A294" s="223">
        <v>4515</v>
      </c>
      <c r="B294" s="224" t="s">
        <v>295</v>
      </c>
      <c r="C294" s="256">
        <v>2701</v>
      </c>
      <c r="D294" s="243">
        <v>716821.15999999992</v>
      </c>
      <c r="E294" s="243">
        <v>265.391025546094</v>
      </c>
      <c r="F294" s="243">
        <v>0</v>
      </c>
      <c r="G294" s="243">
        <v>0</v>
      </c>
      <c r="H294" s="225">
        <v>0</v>
      </c>
      <c r="I294" s="243">
        <v>0</v>
      </c>
      <c r="J294" s="241">
        <f>SUM(H294+I294)</f>
        <v>0</v>
      </c>
      <c r="K294" s="7"/>
    </row>
    <row r="295" spans="1:11" ht="14" x14ac:dyDescent="0.3">
      <c r="A295" s="223">
        <v>4501</v>
      </c>
      <c r="B295" s="224" t="s">
        <v>296</v>
      </c>
      <c r="C295" s="256">
        <v>2182</v>
      </c>
      <c r="D295" s="243">
        <v>1232011.45</v>
      </c>
      <c r="E295" s="243">
        <v>564.62486251145731</v>
      </c>
      <c r="F295" s="243">
        <v>0</v>
      </c>
      <c r="G295" s="243">
        <v>0</v>
      </c>
      <c r="H295" s="225">
        <v>0</v>
      </c>
      <c r="I295" s="243">
        <v>0</v>
      </c>
      <c r="J295" s="241">
        <f>SUM(H295+I295)</f>
        <v>0</v>
      </c>
      <c r="K295" s="7"/>
    </row>
    <row r="296" spans="1:11" ht="14" x14ac:dyDescent="0.3">
      <c r="A296" s="223">
        <v>4529</v>
      </c>
      <c r="B296" s="224" t="s">
        <v>297</v>
      </c>
      <c r="C296" s="256">
        <v>305</v>
      </c>
      <c r="D296" s="243">
        <v>271769.82</v>
      </c>
      <c r="E296" s="243">
        <v>891.04859016393448</v>
      </c>
      <c r="F296" s="243">
        <v>230.75</v>
      </c>
      <c r="G296" s="243">
        <v>70378.75</v>
      </c>
      <c r="H296" s="225">
        <v>67435.210000000006</v>
      </c>
      <c r="I296" s="243">
        <v>0</v>
      </c>
      <c r="J296" s="241">
        <f>SUM(H296+I296)</f>
        <v>67435.210000000006</v>
      </c>
      <c r="K296" s="7"/>
    </row>
    <row r="297" spans="1:11" ht="14" x14ac:dyDescent="0.3">
      <c r="A297" s="223">
        <v>4536</v>
      </c>
      <c r="B297" s="224" t="s">
        <v>298</v>
      </c>
      <c r="C297" s="256">
        <v>1043</v>
      </c>
      <c r="D297" s="243">
        <v>562490.17000000004</v>
      </c>
      <c r="E297" s="243">
        <v>539.30025886864814</v>
      </c>
      <c r="F297" s="243">
        <v>0</v>
      </c>
      <c r="G297" s="243">
        <v>0</v>
      </c>
      <c r="H297" s="225">
        <v>0</v>
      </c>
      <c r="I297" s="243">
        <v>0</v>
      </c>
      <c r="J297" s="241">
        <f>SUM(H297+I297)</f>
        <v>0</v>
      </c>
      <c r="K297" s="7"/>
    </row>
    <row r="298" spans="1:11" ht="14" x14ac:dyDescent="0.3">
      <c r="A298" s="223">
        <v>4543</v>
      </c>
      <c r="B298" s="224" t="s">
        <v>299</v>
      </c>
      <c r="C298" s="256">
        <v>998</v>
      </c>
      <c r="D298" s="243">
        <v>482875.2</v>
      </c>
      <c r="E298" s="243">
        <v>483.84288577154308</v>
      </c>
      <c r="F298" s="243">
        <v>0</v>
      </c>
      <c r="G298" s="243">
        <v>0</v>
      </c>
      <c r="H298" s="225">
        <v>0</v>
      </c>
      <c r="I298" s="243">
        <v>0</v>
      </c>
      <c r="J298" s="241">
        <f>SUM(H298+I298)</f>
        <v>0</v>
      </c>
      <c r="K298" s="7"/>
    </row>
    <row r="299" spans="1:11" ht="14" x14ac:dyDescent="0.3">
      <c r="A299" s="223">
        <v>4557</v>
      </c>
      <c r="B299" s="224" t="s">
        <v>300</v>
      </c>
      <c r="C299" s="256">
        <v>302</v>
      </c>
      <c r="D299" s="243">
        <v>166956.21</v>
      </c>
      <c r="E299" s="243">
        <v>552.83513245033112</v>
      </c>
      <c r="F299" s="243">
        <v>0</v>
      </c>
      <c r="G299" s="243">
        <v>0</v>
      </c>
      <c r="H299" s="225">
        <v>0</v>
      </c>
      <c r="I299" s="244">
        <v>3269.79</v>
      </c>
      <c r="J299" s="241">
        <f>SUM(H299+I299)</f>
        <v>3269.79</v>
      </c>
      <c r="K299" s="7"/>
    </row>
    <row r="300" spans="1:11" ht="14" x14ac:dyDescent="0.3">
      <c r="A300" s="223">
        <v>4571</v>
      </c>
      <c r="B300" s="224" t="s">
        <v>301</v>
      </c>
      <c r="C300" s="256">
        <v>375</v>
      </c>
      <c r="D300" s="243">
        <v>240421.51</v>
      </c>
      <c r="E300" s="243">
        <v>641.12402666666674</v>
      </c>
      <c r="F300" s="243">
        <v>0</v>
      </c>
      <c r="G300" s="243">
        <v>0</v>
      </c>
      <c r="H300" s="225">
        <v>0</v>
      </c>
      <c r="I300" s="244">
        <v>393.54</v>
      </c>
      <c r="J300" s="241">
        <f>SUM(H300+I300)</f>
        <v>393.54</v>
      </c>
      <c r="K300" s="7"/>
    </row>
    <row r="301" spans="1:11" ht="14" x14ac:dyDescent="0.3">
      <c r="A301" s="223">
        <v>4578</v>
      </c>
      <c r="B301" s="224" t="s">
        <v>302</v>
      </c>
      <c r="C301" s="256">
        <v>1381</v>
      </c>
      <c r="D301" s="243">
        <v>698108.37</v>
      </c>
      <c r="E301" s="243">
        <v>505.50931933381605</v>
      </c>
      <c r="F301" s="243">
        <v>0</v>
      </c>
      <c r="G301" s="243">
        <v>0</v>
      </c>
      <c r="H301" s="225">
        <v>0</v>
      </c>
      <c r="I301" s="243">
        <v>0</v>
      </c>
      <c r="J301" s="241">
        <f>SUM(H301+I301)</f>
        <v>0</v>
      </c>
      <c r="K301" s="7"/>
    </row>
    <row r="302" spans="1:11" ht="14" x14ac:dyDescent="0.3">
      <c r="A302" s="223">
        <v>4606</v>
      </c>
      <c r="B302" s="224" t="s">
        <v>303</v>
      </c>
      <c r="C302" s="256">
        <v>360</v>
      </c>
      <c r="D302" s="243">
        <v>262737.34999999998</v>
      </c>
      <c r="E302" s="243">
        <v>729.82597222222216</v>
      </c>
      <c r="F302" s="243">
        <v>69.53</v>
      </c>
      <c r="G302" s="243">
        <v>25030.799999999999</v>
      </c>
      <c r="H302" s="225">
        <v>23983.91</v>
      </c>
      <c r="I302" s="243">
        <v>0</v>
      </c>
      <c r="J302" s="241">
        <f>SUM(H302+I302)</f>
        <v>23983.91</v>
      </c>
      <c r="K302" s="7"/>
    </row>
    <row r="303" spans="1:11" ht="14" x14ac:dyDescent="0.3">
      <c r="A303" s="223">
        <v>4613</v>
      </c>
      <c r="B303" s="224" t="s">
        <v>304</v>
      </c>
      <c r="C303" s="256">
        <v>4118</v>
      </c>
      <c r="D303" s="243">
        <v>2007901.35</v>
      </c>
      <c r="E303" s="243">
        <v>487.59139145216125</v>
      </c>
      <c r="F303" s="243">
        <v>0</v>
      </c>
      <c r="G303" s="243">
        <v>0</v>
      </c>
      <c r="H303" s="225">
        <v>0</v>
      </c>
      <c r="I303" s="243">
        <v>0</v>
      </c>
      <c r="J303" s="241">
        <f>SUM(H303+I303)</f>
        <v>0</v>
      </c>
      <c r="K303" s="7"/>
    </row>
    <row r="304" spans="1:11" ht="14" x14ac:dyDescent="0.3">
      <c r="A304" s="223">
        <v>4620</v>
      </c>
      <c r="B304" s="224" t="s">
        <v>305</v>
      </c>
      <c r="C304" s="256">
        <v>21248</v>
      </c>
      <c r="D304" s="243">
        <v>6246654.6500000004</v>
      </c>
      <c r="E304" s="243">
        <v>293.98788827183739</v>
      </c>
      <c r="F304" s="243">
        <v>0</v>
      </c>
      <c r="G304" s="243">
        <v>0</v>
      </c>
      <c r="H304" s="225">
        <v>0</v>
      </c>
      <c r="I304" s="243">
        <v>0</v>
      </c>
      <c r="J304" s="241">
        <f>SUM(H304+I304)</f>
        <v>0</v>
      </c>
      <c r="K304" s="7"/>
    </row>
    <row r="305" spans="1:11" ht="14" x14ac:dyDescent="0.3">
      <c r="A305" s="223">
        <v>4627</v>
      </c>
      <c r="B305" s="224" t="s">
        <v>306</v>
      </c>
      <c r="C305" s="256">
        <v>606</v>
      </c>
      <c r="D305" s="243">
        <v>332610.43</v>
      </c>
      <c r="E305" s="243">
        <v>548.86209570957089</v>
      </c>
      <c r="F305" s="243">
        <v>0</v>
      </c>
      <c r="G305" s="243">
        <v>0</v>
      </c>
      <c r="H305" s="225">
        <v>0</v>
      </c>
      <c r="I305" s="243">
        <v>0</v>
      </c>
      <c r="J305" s="241">
        <f>SUM(H305+I305)</f>
        <v>0</v>
      </c>
      <c r="K305" s="7"/>
    </row>
    <row r="306" spans="1:11" ht="14" x14ac:dyDescent="0.3">
      <c r="A306" s="223">
        <v>4634</v>
      </c>
      <c r="B306" s="224" t="s">
        <v>307</v>
      </c>
      <c r="C306" s="256">
        <v>522</v>
      </c>
      <c r="D306" s="243">
        <v>154738.31</v>
      </c>
      <c r="E306" s="243">
        <v>296.43354406130265</v>
      </c>
      <c r="F306" s="243">
        <v>0</v>
      </c>
      <c r="G306" s="243">
        <v>0</v>
      </c>
      <c r="H306" s="225">
        <v>0</v>
      </c>
      <c r="I306" s="243">
        <v>0</v>
      </c>
      <c r="J306" s="241">
        <f>SUM(H306+I306)</f>
        <v>0</v>
      </c>
      <c r="K306" s="7"/>
    </row>
    <row r="307" spans="1:11" ht="14" x14ac:dyDescent="0.3">
      <c r="A307" s="223">
        <v>4641</v>
      </c>
      <c r="B307" s="224" t="s">
        <v>308</v>
      </c>
      <c r="C307" s="256">
        <v>773</v>
      </c>
      <c r="D307" s="243">
        <v>741030.84</v>
      </c>
      <c r="E307" s="243">
        <v>958.64274256144881</v>
      </c>
      <c r="F307" s="243">
        <v>298.33999999999997</v>
      </c>
      <c r="G307" s="243">
        <v>230616.82</v>
      </c>
      <c r="H307" s="225">
        <v>220971.45</v>
      </c>
      <c r="I307" s="243">
        <v>0</v>
      </c>
      <c r="J307" s="241">
        <f>SUM(H307+I307)</f>
        <v>220971.45</v>
      </c>
      <c r="K307" s="7"/>
    </row>
    <row r="308" spans="1:11" ht="14" x14ac:dyDescent="0.3">
      <c r="A308" s="223">
        <v>4686</v>
      </c>
      <c r="B308" s="224" t="s">
        <v>309</v>
      </c>
      <c r="C308" s="256">
        <v>333</v>
      </c>
      <c r="D308" s="243">
        <v>271104.03000000003</v>
      </c>
      <c r="E308" s="243">
        <v>814.12621621621633</v>
      </c>
      <c r="F308" s="243">
        <v>153.83000000000001</v>
      </c>
      <c r="G308" s="243">
        <v>51225.39</v>
      </c>
      <c r="H308" s="225">
        <v>49082.93</v>
      </c>
      <c r="I308" s="243">
        <v>0</v>
      </c>
      <c r="J308" s="241">
        <f>SUM(H308+I308)</f>
        <v>49082.93</v>
      </c>
      <c r="K308" s="7"/>
    </row>
    <row r="309" spans="1:11" ht="14" x14ac:dyDescent="0.3">
      <c r="A309" s="223">
        <v>4753</v>
      </c>
      <c r="B309" s="224" t="s">
        <v>310</v>
      </c>
      <c r="C309" s="256">
        <v>2680</v>
      </c>
      <c r="D309" s="243">
        <v>1385366.93</v>
      </c>
      <c r="E309" s="243">
        <v>516.92795895522386</v>
      </c>
      <c r="F309" s="243">
        <v>0</v>
      </c>
      <c r="G309" s="243">
        <v>0</v>
      </c>
      <c r="H309" s="225">
        <v>0</v>
      </c>
      <c r="I309" s="243">
        <v>0</v>
      </c>
      <c r="J309" s="241">
        <f>SUM(H309+I309)</f>
        <v>0</v>
      </c>
      <c r="K309" s="7"/>
    </row>
    <row r="310" spans="1:11" ht="14" x14ac:dyDescent="0.3">
      <c r="A310" s="223">
        <v>4760</v>
      </c>
      <c r="B310" s="224" t="s">
        <v>311</v>
      </c>
      <c r="C310" s="256">
        <v>676</v>
      </c>
      <c r="D310" s="243">
        <v>523963.1</v>
      </c>
      <c r="E310" s="243">
        <v>775.09334319526624</v>
      </c>
      <c r="F310" s="243">
        <v>114.79</v>
      </c>
      <c r="G310" s="243">
        <v>77598.039999999994</v>
      </c>
      <c r="H310" s="225">
        <v>74352.56</v>
      </c>
      <c r="I310" s="243">
        <v>0</v>
      </c>
      <c r="J310" s="241">
        <f>SUM(H310+I310)</f>
        <v>74352.56</v>
      </c>
      <c r="K310" s="7"/>
    </row>
    <row r="311" spans="1:11" ht="14" x14ac:dyDescent="0.3">
      <c r="A311" s="223">
        <v>4781</v>
      </c>
      <c r="B311" s="224" t="s">
        <v>312</v>
      </c>
      <c r="C311" s="256">
        <v>2393</v>
      </c>
      <c r="D311" s="243">
        <v>1219292.8</v>
      </c>
      <c r="E311" s="243">
        <v>509.52478061011283</v>
      </c>
      <c r="F311" s="243">
        <v>0</v>
      </c>
      <c r="G311" s="243">
        <v>0</v>
      </c>
      <c r="H311" s="225">
        <v>0</v>
      </c>
      <c r="I311" s="243">
        <v>0</v>
      </c>
      <c r="J311" s="241">
        <f>SUM(H311+I311)</f>
        <v>0</v>
      </c>
      <c r="K311" s="7"/>
    </row>
    <row r="312" spans="1:11" ht="14" x14ac:dyDescent="0.3">
      <c r="A312" s="223">
        <v>4795</v>
      </c>
      <c r="B312" s="224" t="s">
        <v>313</v>
      </c>
      <c r="C312" s="256">
        <v>529</v>
      </c>
      <c r="D312" s="243">
        <v>305463.74</v>
      </c>
      <c r="E312" s="243">
        <v>577.43618147448012</v>
      </c>
      <c r="F312" s="243">
        <v>0</v>
      </c>
      <c r="G312" s="243">
        <v>0</v>
      </c>
      <c r="H312" s="225">
        <v>0</v>
      </c>
      <c r="I312" s="244">
        <v>814.02</v>
      </c>
      <c r="J312" s="241">
        <f>SUM(H312+I312)</f>
        <v>814.02</v>
      </c>
      <c r="K312" s="7"/>
    </row>
    <row r="313" spans="1:11" ht="14" x14ac:dyDescent="0.3">
      <c r="A313" s="223">
        <v>4802</v>
      </c>
      <c r="B313" s="224" t="s">
        <v>314</v>
      </c>
      <c r="C313" s="256">
        <v>2229</v>
      </c>
      <c r="D313" s="243">
        <v>1250626.46</v>
      </c>
      <c r="E313" s="243">
        <v>561.07064154329294</v>
      </c>
      <c r="F313" s="243">
        <v>0</v>
      </c>
      <c r="G313" s="243">
        <v>0</v>
      </c>
      <c r="H313" s="225">
        <v>0</v>
      </c>
      <c r="I313" s="244">
        <v>2579.09</v>
      </c>
      <c r="J313" s="241">
        <f>SUM(H313+I313)</f>
        <v>2579.09</v>
      </c>
      <c r="K313" s="7"/>
    </row>
    <row r="314" spans="1:11" ht="14" x14ac:dyDescent="0.3">
      <c r="A314" s="223">
        <v>4851</v>
      </c>
      <c r="B314" s="224" t="s">
        <v>315</v>
      </c>
      <c r="C314" s="256">
        <v>1366</v>
      </c>
      <c r="D314" s="243">
        <v>759245.63</v>
      </c>
      <c r="E314" s="243">
        <v>555.81671303074666</v>
      </c>
      <c r="F314" s="243">
        <v>0</v>
      </c>
      <c r="G314" s="243">
        <v>0</v>
      </c>
      <c r="H314" s="225">
        <v>0</v>
      </c>
      <c r="I314" s="243">
        <v>0</v>
      </c>
      <c r="J314" s="241">
        <f>SUM(H314+I314)</f>
        <v>0</v>
      </c>
      <c r="K314" s="7"/>
    </row>
    <row r="315" spans="1:11" ht="14" x14ac:dyDescent="0.3">
      <c r="A315" s="223">
        <v>3122</v>
      </c>
      <c r="B315" s="224" t="s">
        <v>316</v>
      </c>
      <c r="C315" s="256">
        <v>397</v>
      </c>
      <c r="D315" s="243">
        <v>178461.69</v>
      </c>
      <c r="E315" s="243">
        <v>449.52566750629722</v>
      </c>
      <c r="F315" s="243">
        <v>0</v>
      </c>
      <c r="G315" s="243">
        <v>0</v>
      </c>
      <c r="H315" s="225">
        <v>0</v>
      </c>
      <c r="I315" s="243">
        <v>0</v>
      </c>
      <c r="J315" s="241">
        <f>SUM(H315+I315)</f>
        <v>0</v>
      </c>
      <c r="K315" s="7"/>
    </row>
    <row r="316" spans="1:11" ht="14" x14ac:dyDescent="0.3">
      <c r="A316" s="223">
        <v>4865</v>
      </c>
      <c r="B316" s="224" t="s">
        <v>317</v>
      </c>
      <c r="C316" s="256">
        <v>392</v>
      </c>
      <c r="D316" s="243">
        <v>239945.67</v>
      </c>
      <c r="E316" s="243">
        <v>612.10630102040818</v>
      </c>
      <c r="F316" s="243">
        <v>0</v>
      </c>
      <c r="G316" s="243">
        <v>0</v>
      </c>
      <c r="H316" s="225">
        <v>0</v>
      </c>
      <c r="I316" s="243">
        <v>0</v>
      </c>
      <c r="J316" s="241">
        <f>SUM(H316+I316)</f>
        <v>0</v>
      </c>
      <c r="K316" s="7"/>
    </row>
    <row r="317" spans="1:11" ht="14" x14ac:dyDescent="0.3">
      <c r="A317" s="223">
        <v>4872</v>
      </c>
      <c r="B317" s="224" t="s">
        <v>318</v>
      </c>
      <c r="C317" s="256">
        <v>1599</v>
      </c>
      <c r="D317" s="243">
        <v>565085.78</v>
      </c>
      <c r="E317" s="243">
        <v>353.39948717948721</v>
      </c>
      <c r="F317" s="243">
        <v>0</v>
      </c>
      <c r="G317" s="243">
        <v>0</v>
      </c>
      <c r="H317" s="225">
        <v>0</v>
      </c>
      <c r="I317" s="243">
        <v>0</v>
      </c>
      <c r="J317" s="241">
        <f>SUM(H317+I317)</f>
        <v>0</v>
      </c>
      <c r="K317" s="7"/>
    </row>
    <row r="318" spans="1:11" ht="14" x14ac:dyDescent="0.3">
      <c r="A318" s="223">
        <v>4893</v>
      </c>
      <c r="B318" s="224" t="s">
        <v>319</v>
      </c>
      <c r="C318" s="256">
        <v>3417</v>
      </c>
      <c r="D318" s="243">
        <v>1621495.53</v>
      </c>
      <c r="E318" s="243">
        <v>474.53776119402988</v>
      </c>
      <c r="F318" s="243">
        <v>0</v>
      </c>
      <c r="G318" s="243">
        <v>0</v>
      </c>
      <c r="H318" s="225">
        <v>0</v>
      </c>
      <c r="I318" s="243">
        <v>0</v>
      </c>
      <c r="J318" s="241">
        <f>SUM(H318+I318)</f>
        <v>0</v>
      </c>
      <c r="K318" s="7"/>
    </row>
    <row r="319" spans="1:11" ht="14" x14ac:dyDescent="0.3">
      <c r="A319" s="223">
        <v>4904</v>
      </c>
      <c r="B319" s="224" t="s">
        <v>320</v>
      </c>
      <c r="C319" s="256">
        <v>566</v>
      </c>
      <c r="D319" s="243">
        <v>679424.95</v>
      </c>
      <c r="E319" s="243">
        <v>1200.3974381625442</v>
      </c>
      <c r="F319" s="243">
        <v>540.1</v>
      </c>
      <c r="G319" s="243">
        <v>305696.59999999998</v>
      </c>
      <c r="H319" s="225">
        <v>292911.08</v>
      </c>
      <c r="I319" s="243">
        <v>0</v>
      </c>
      <c r="J319" s="241">
        <f>SUM(H319+I319)</f>
        <v>292911.08</v>
      </c>
      <c r="K319" s="7"/>
    </row>
    <row r="320" spans="1:11" ht="14" x14ac:dyDescent="0.3">
      <c r="A320" s="223">
        <v>5523</v>
      </c>
      <c r="B320" s="224" t="s">
        <v>321</v>
      </c>
      <c r="C320" s="256">
        <v>1182</v>
      </c>
      <c r="D320" s="243">
        <v>860781.74</v>
      </c>
      <c r="E320" s="243">
        <v>728.24174280879868</v>
      </c>
      <c r="F320" s="243">
        <v>67.94</v>
      </c>
      <c r="G320" s="243">
        <v>80305.08</v>
      </c>
      <c r="H320" s="225">
        <v>76946.38</v>
      </c>
      <c r="I320" s="243">
        <v>0</v>
      </c>
      <c r="J320" s="241">
        <f>SUM(H320+I320)</f>
        <v>76946.38</v>
      </c>
      <c r="K320" s="7"/>
    </row>
    <row r="321" spans="1:11" ht="14" x14ac:dyDescent="0.3">
      <c r="A321" s="223">
        <v>3850</v>
      </c>
      <c r="B321" s="224" t="s">
        <v>322</v>
      </c>
      <c r="C321" s="256">
        <v>697</v>
      </c>
      <c r="D321" s="243">
        <v>363178.71</v>
      </c>
      <c r="E321" s="243">
        <v>521.05984218077481</v>
      </c>
      <c r="F321" s="243">
        <v>0</v>
      </c>
      <c r="G321" s="243">
        <v>0</v>
      </c>
      <c r="H321" s="225">
        <v>0</v>
      </c>
      <c r="I321" s="244">
        <v>254.26</v>
      </c>
      <c r="J321" s="241">
        <f>SUM(H321+I321)</f>
        <v>254.26</v>
      </c>
      <c r="K321" s="7"/>
    </row>
    <row r="322" spans="1:11" ht="14" x14ac:dyDescent="0.3">
      <c r="A322" s="223">
        <v>4956</v>
      </c>
      <c r="B322" s="224" t="s">
        <v>323</v>
      </c>
      <c r="C322" s="256">
        <v>851</v>
      </c>
      <c r="D322" s="243">
        <v>593371.30000000005</v>
      </c>
      <c r="E322" s="243">
        <v>697.26357226792015</v>
      </c>
      <c r="F322" s="243">
        <v>36.96</v>
      </c>
      <c r="G322" s="243">
        <v>31452.959999999999</v>
      </c>
      <c r="H322" s="225">
        <v>30137.46</v>
      </c>
      <c r="I322" s="243">
        <v>0</v>
      </c>
      <c r="J322" s="241">
        <f>SUM(H322+I322)</f>
        <v>30137.46</v>
      </c>
      <c r="K322" s="7"/>
    </row>
    <row r="323" spans="1:11" ht="14" x14ac:dyDescent="0.3">
      <c r="A323" s="223">
        <v>4963</v>
      </c>
      <c r="B323" s="224" t="s">
        <v>324</v>
      </c>
      <c r="C323" s="256">
        <v>540</v>
      </c>
      <c r="D323" s="243">
        <v>376062.45</v>
      </c>
      <c r="E323" s="243">
        <v>696.41194444444443</v>
      </c>
      <c r="F323" s="243">
        <v>36.11</v>
      </c>
      <c r="G323" s="243">
        <v>19499.400000000001</v>
      </c>
      <c r="H323" s="225">
        <v>18683.849999999999</v>
      </c>
      <c r="I323" s="243">
        <v>0</v>
      </c>
      <c r="J323" s="241">
        <f>SUM(H323+I323)</f>
        <v>18683.849999999999</v>
      </c>
      <c r="K323" s="7"/>
    </row>
    <row r="324" spans="1:11" ht="14" x14ac:dyDescent="0.3">
      <c r="A324" s="223">
        <v>1673</v>
      </c>
      <c r="B324" s="224" t="s">
        <v>325</v>
      </c>
      <c r="C324" s="256">
        <v>525</v>
      </c>
      <c r="D324" s="243">
        <v>461037.25</v>
      </c>
      <c r="E324" s="243">
        <v>878.16619047619042</v>
      </c>
      <c r="F324" s="243">
        <v>217.87</v>
      </c>
      <c r="G324" s="243">
        <v>114381.75</v>
      </c>
      <c r="H324" s="225">
        <v>109597.82</v>
      </c>
      <c r="I324" s="243">
        <v>0</v>
      </c>
      <c r="J324" s="241">
        <f>SUM(H324+I324)</f>
        <v>109597.82</v>
      </c>
      <c r="K324" s="7"/>
    </row>
    <row r="325" spans="1:11" ht="14" x14ac:dyDescent="0.3">
      <c r="A325" s="223">
        <v>2422</v>
      </c>
      <c r="B325" s="224" t="s">
        <v>326</v>
      </c>
      <c r="C325" s="256">
        <v>1666</v>
      </c>
      <c r="D325" s="243">
        <v>1054400.79</v>
      </c>
      <c r="E325" s="243">
        <v>632.89363145258108</v>
      </c>
      <c r="F325" s="243">
        <v>0</v>
      </c>
      <c r="G325" s="243">
        <v>0</v>
      </c>
      <c r="H325" s="225">
        <v>0</v>
      </c>
      <c r="I325" s="243">
        <v>0</v>
      </c>
      <c r="J325" s="241">
        <f>SUM(H325+I325)</f>
        <v>0</v>
      </c>
      <c r="K325" s="7"/>
    </row>
    <row r="326" spans="1:11" ht="14" x14ac:dyDescent="0.3">
      <c r="A326" s="223">
        <v>5019</v>
      </c>
      <c r="B326" s="224" t="s">
        <v>327</v>
      </c>
      <c r="C326" s="256">
        <v>1153</v>
      </c>
      <c r="D326" s="243">
        <v>623726.73</v>
      </c>
      <c r="E326" s="243">
        <v>540.95986990459664</v>
      </c>
      <c r="F326" s="243">
        <v>0</v>
      </c>
      <c r="G326" s="243">
        <v>0</v>
      </c>
      <c r="H326" s="225">
        <v>0</v>
      </c>
      <c r="I326" s="244">
        <v>5192.18</v>
      </c>
      <c r="J326" s="241">
        <f>SUM(H326+I326)</f>
        <v>5192.18</v>
      </c>
      <c r="K326" s="7"/>
    </row>
    <row r="327" spans="1:11" ht="14" x14ac:dyDescent="0.3">
      <c r="A327" s="223">
        <v>5026</v>
      </c>
      <c r="B327" s="224" t="s">
        <v>328</v>
      </c>
      <c r="C327" s="256">
        <v>792</v>
      </c>
      <c r="D327" s="243">
        <v>34559.46</v>
      </c>
      <c r="E327" s="243">
        <v>43.635681818181816</v>
      </c>
      <c r="F327" s="243">
        <v>0</v>
      </c>
      <c r="G327" s="243">
        <v>0</v>
      </c>
      <c r="H327" s="225">
        <v>0</v>
      </c>
      <c r="I327" s="243">
        <v>0</v>
      </c>
      <c r="J327" s="241">
        <f>SUM(H327+I327)</f>
        <v>0</v>
      </c>
      <c r="K327" s="7"/>
    </row>
    <row r="328" spans="1:11" ht="14" x14ac:dyDescent="0.3">
      <c r="A328" s="223">
        <v>5068</v>
      </c>
      <c r="B328" s="224" t="s">
        <v>329</v>
      </c>
      <c r="C328" s="256">
        <v>1077</v>
      </c>
      <c r="D328" s="243">
        <v>514804.73</v>
      </c>
      <c r="E328" s="243">
        <v>477.99882079851437</v>
      </c>
      <c r="F328" s="243">
        <v>0</v>
      </c>
      <c r="G328" s="243">
        <v>0</v>
      </c>
      <c r="H328" s="225">
        <v>0</v>
      </c>
      <c r="I328" s="243">
        <v>0</v>
      </c>
      <c r="J328" s="241">
        <f>SUM(H328+I328)</f>
        <v>0</v>
      </c>
      <c r="K328" s="7"/>
    </row>
    <row r="329" spans="1:11" ht="14" x14ac:dyDescent="0.3">
      <c r="A329" s="223">
        <v>5100</v>
      </c>
      <c r="B329" s="224" t="s">
        <v>330</v>
      </c>
      <c r="C329" s="256">
        <v>2673</v>
      </c>
      <c r="D329" s="243">
        <v>1393955.87</v>
      </c>
      <c r="E329" s="243">
        <v>521.49490086045648</v>
      </c>
      <c r="F329" s="243">
        <v>0</v>
      </c>
      <c r="G329" s="243">
        <v>0</v>
      </c>
      <c r="H329" s="225">
        <v>0</v>
      </c>
      <c r="I329" s="243">
        <v>0</v>
      </c>
      <c r="J329" s="241">
        <f>SUM(H329+I329)</f>
        <v>0</v>
      </c>
      <c r="K329" s="7"/>
    </row>
    <row r="330" spans="1:11" ht="14" x14ac:dyDescent="0.3">
      <c r="A330" s="223">
        <v>5124</v>
      </c>
      <c r="B330" s="224" t="s">
        <v>331</v>
      </c>
      <c r="C330" s="256">
        <v>242</v>
      </c>
      <c r="D330" s="243">
        <v>269187.20000000001</v>
      </c>
      <c r="E330" s="243">
        <v>1112.3438016528926</v>
      </c>
      <c r="F330" s="243">
        <v>452.04</v>
      </c>
      <c r="G330" s="243">
        <v>109393.68</v>
      </c>
      <c r="H330" s="225">
        <v>104818.37</v>
      </c>
      <c r="I330" s="243">
        <v>0</v>
      </c>
      <c r="J330" s="241">
        <f>SUM(H330+I330)</f>
        <v>104818.37</v>
      </c>
      <c r="K330" s="7"/>
    </row>
    <row r="331" spans="1:11" ht="14" x14ac:dyDescent="0.3">
      <c r="A331" s="223">
        <v>5130</v>
      </c>
      <c r="B331" s="224" t="s">
        <v>332</v>
      </c>
      <c r="C331" s="256">
        <v>543</v>
      </c>
      <c r="D331" s="243">
        <v>374096.59</v>
      </c>
      <c r="E331" s="243">
        <v>688.94399631675878</v>
      </c>
      <c r="F331" s="243">
        <v>28.64</v>
      </c>
      <c r="G331" s="243">
        <v>15551.52</v>
      </c>
      <c r="H331" s="225">
        <v>14901.09</v>
      </c>
      <c r="I331" s="243">
        <v>0</v>
      </c>
      <c r="J331" s="241">
        <f>SUM(H331+I331)</f>
        <v>14901.09</v>
      </c>
      <c r="K331" s="7"/>
    </row>
    <row r="332" spans="1:11" ht="14" x14ac:dyDescent="0.3">
      <c r="A332" s="223">
        <v>5138</v>
      </c>
      <c r="B332" s="224" t="s">
        <v>333</v>
      </c>
      <c r="C332" s="256">
        <v>2112</v>
      </c>
      <c r="D332" s="243">
        <v>1389718.94</v>
      </c>
      <c r="E332" s="243">
        <v>658.01086174242425</v>
      </c>
      <c r="F332" s="243">
        <v>0</v>
      </c>
      <c r="G332" s="243">
        <v>0</v>
      </c>
      <c r="H332" s="225">
        <v>0</v>
      </c>
      <c r="I332" s="244">
        <v>4763.99</v>
      </c>
      <c r="J332" s="241">
        <f>SUM(H332+I332)</f>
        <v>4763.99</v>
      </c>
      <c r="K332" s="7"/>
    </row>
    <row r="333" spans="1:11" ht="14" x14ac:dyDescent="0.3">
      <c r="A333" s="223">
        <v>5258</v>
      </c>
      <c r="B333" s="224" t="s">
        <v>334</v>
      </c>
      <c r="C333" s="256">
        <v>206</v>
      </c>
      <c r="D333" s="243">
        <v>133595.39000000001</v>
      </c>
      <c r="E333" s="243">
        <v>648.5213106796117</v>
      </c>
      <c r="F333" s="243">
        <v>0</v>
      </c>
      <c r="G333" s="243">
        <v>0</v>
      </c>
      <c r="H333" s="225">
        <v>0</v>
      </c>
      <c r="I333" s="243">
        <v>0</v>
      </c>
      <c r="J333" s="241">
        <f>SUM(H333+I333)</f>
        <v>0</v>
      </c>
      <c r="K333" s="7"/>
    </row>
    <row r="334" spans="1:11" ht="14" x14ac:dyDescent="0.3">
      <c r="A334" s="223">
        <v>5264</v>
      </c>
      <c r="B334" s="224" t="s">
        <v>335</v>
      </c>
      <c r="C334" s="256">
        <v>2416</v>
      </c>
      <c r="D334" s="243">
        <v>1159267.6599999999</v>
      </c>
      <c r="E334" s="243">
        <v>479.82932947019862</v>
      </c>
      <c r="F334" s="243">
        <v>0</v>
      </c>
      <c r="G334" s="243">
        <v>0</v>
      </c>
      <c r="H334" s="225">
        <v>0</v>
      </c>
      <c r="I334" s="243">
        <v>0</v>
      </c>
      <c r="J334" s="241">
        <f>SUM(H334+I334)</f>
        <v>0</v>
      </c>
      <c r="K334" s="7"/>
    </row>
    <row r="335" spans="1:11" ht="14" x14ac:dyDescent="0.3">
      <c r="A335" s="223">
        <v>5271</v>
      </c>
      <c r="B335" s="224" t="s">
        <v>336</v>
      </c>
      <c r="C335" s="256">
        <v>10255</v>
      </c>
      <c r="D335" s="243">
        <v>1645575.52</v>
      </c>
      <c r="E335" s="243">
        <v>160.46567723061921</v>
      </c>
      <c r="F335" s="243">
        <v>0</v>
      </c>
      <c r="G335" s="243">
        <v>0</v>
      </c>
      <c r="H335" s="225">
        <v>0</v>
      </c>
      <c r="I335" s="243">
        <v>0</v>
      </c>
      <c r="J335" s="241">
        <f>SUM(H335+I335)</f>
        <v>0</v>
      </c>
      <c r="K335" s="7"/>
    </row>
    <row r="336" spans="1:11" ht="14" x14ac:dyDescent="0.3">
      <c r="A336" s="223">
        <v>5278</v>
      </c>
      <c r="B336" s="224" t="s">
        <v>337</v>
      </c>
      <c r="C336" s="256">
        <v>1682</v>
      </c>
      <c r="D336" s="243">
        <v>799181.27</v>
      </c>
      <c r="E336" s="243">
        <v>475.13749702734839</v>
      </c>
      <c r="F336" s="243">
        <v>0</v>
      </c>
      <c r="G336" s="243">
        <v>0</v>
      </c>
      <c r="H336" s="225">
        <v>0</v>
      </c>
      <c r="I336" s="243">
        <v>0</v>
      </c>
      <c r="J336" s="241">
        <f>SUM(H336+I336)</f>
        <v>0</v>
      </c>
      <c r="K336" s="7"/>
    </row>
    <row r="337" spans="1:11" ht="14" x14ac:dyDescent="0.3">
      <c r="A337" s="223">
        <v>5306</v>
      </c>
      <c r="B337" s="224" t="s">
        <v>338</v>
      </c>
      <c r="C337" s="256">
        <v>580</v>
      </c>
      <c r="D337" s="243">
        <v>589996.09</v>
      </c>
      <c r="E337" s="243">
        <v>1017.2346379310344</v>
      </c>
      <c r="F337" s="243">
        <v>356.93</v>
      </c>
      <c r="G337" s="243">
        <v>207019.4</v>
      </c>
      <c r="H337" s="225">
        <v>198360.97</v>
      </c>
      <c r="I337" s="243">
        <v>0</v>
      </c>
      <c r="J337" s="241">
        <f>SUM(H337+I337)</f>
        <v>198360.97</v>
      </c>
      <c r="K337" s="7"/>
    </row>
    <row r="338" spans="1:11" ht="14" x14ac:dyDescent="0.3">
      <c r="A338" s="223">
        <v>5348</v>
      </c>
      <c r="B338" s="224" t="s">
        <v>339</v>
      </c>
      <c r="C338" s="256">
        <v>733</v>
      </c>
      <c r="D338" s="243">
        <v>436419.52</v>
      </c>
      <c r="E338" s="243">
        <v>595.38815825375173</v>
      </c>
      <c r="F338" s="243">
        <v>0</v>
      </c>
      <c r="G338" s="243">
        <v>0</v>
      </c>
      <c r="H338" s="225">
        <v>0</v>
      </c>
      <c r="I338" s="244">
        <v>835.98</v>
      </c>
      <c r="J338" s="241">
        <f>SUM(H338+I338)</f>
        <v>835.98</v>
      </c>
      <c r="K338" s="7"/>
    </row>
    <row r="339" spans="1:11" ht="14" x14ac:dyDescent="0.3">
      <c r="A339" s="223">
        <v>5355</v>
      </c>
      <c r="B339" s="224" t="s">
        <v>340</v>
      </c>
      <c r="C339" s="256">
        <v>1734</v>
      </c>
      <c r="D339" s="243">
        <v>145342.89000000001</v>
      </c>
      <c r="E339" s="243">
        <v>83.819429065743947</v>
      </c>
      <c r="F339" s="243">
        <v>0</v>
      </c>
      <c r="G339" s="243">
        <v>0</v>
      </c>
      <c r="H339" s="225">
        <v>0</v>
      </c>
      <c r="I339" s="243">
        <v>0</v>
      </c>
      <c r="J339" s="241">
        <f>SUM(H339+I339)</f>
        <v>0</v>
      </c>
      <c r="K339" s="7"/>
    </row>
    <row r="340" spans="1:11" ht="14" x14ac:dyDescent="0.3">
      <c r="A340" s="223">
        <v>5362</v>
      </c>
      <c r="B340" s="224" t="s">
        <v>341</v>
      </c>
      <c r="C340" s="256">
        <v>336</v>
      </c>
      <c r="D340" s="243">
        <v>219234.23</v>
      </c>
      <c r="E340" s="243">
        <v>652.48282738095236</v>
      </c>
      <c r="F340" s="243">
        <v>0</v>
      </c>
      <c r="G340" s="243">
        <v>0</v>
      </c>
      <c r="H340" s="225">
        <v>0</v>
      </c>
      <c r="I340" s="244">
        <v>1226.9000000000001</v>
      </c>
      <c r="J340" s="241">
        <f>SUM(H340+I340)</f>
        <v>1226.9000000000001</v>
      </c>
      <c r="K340" s="7"/>
    </row>
    <row r="341" spans="1:11" ht="14" x14ac:dyDescent="0.3">
      <c r="A341" s="223">
        <v>5369</v>
      </c>
      <c r="B341" s="224" t="s">
        <v>342</v>
      </c>
      <c r="C341" s="256">
        <v>438</v>
      </c>
      <c r="D341" s="243">
        <v>154591.16</v>
      </c>
      <c r="E341" s="243">
        <v>352.94785388127855</v>
      </c>
      <c r="F341" s="243">
        <v>0</v>
      </c>
      <c r="G341" s="243">
        <v>0</v>
      </c>
      <c r="H341" s="225">
        <v>0</v>
      </c>
      <c r="I341" s="243">
        <v>0</v>
      </c>
      <c r="J341" s="241">
        <f>SUM(H341+I341)</f>
        <v>0</v>
      </c>
      <c r="K341" s="7"/>
    </row>
    <row r="342" spans="1:11" ht="14" x14ac:dyDescent="0.3">
      <c r="A342" s="223">
        <v>5376</v>
      </c>
      <c r="B342" s="224" t="s">
        <v>343</v>
      </c>
      <c r="C342" s="256">
        <v>442</v>
      </c>
      <c r="D342" s="243">
        <v>391385.21</v>
      </c>
      <c r="E342" s="243">
        <v>885.48690045248873</v>
      </c>
      <c r="F342" s="243">
        <v>225.19</v>
      </c>
      <c r="G342" s="243">
        <v>99533.98</v>
      </c>
      <c r="H342" s="225">
        <v>95371.05</v>
      </c>
      <c r="I342" s="243">
        <v>0</v>
      </c>
      <c r="J342" s="241">
        <f>SUM(H342+I342)</f>
        <v>95371.05</v>
      </c>
      <c r="K342" s="7"/>
    </row>
    <row r="343" spans="1:11" ht="14" x14ac:dyDescent="0.3">
      <c r="A343" s="223">
        <v>5390</v>
      </c>
      <c r="B343" s="224" t="s">
        <v>344</v>
      </c>
      <c r="C343" s="256">
        <v>2931</v>
      </c>
      <c r="D343" s="243">
        <v>1469569.7</v>
      </c>
      <c r="E343" s="243">
        <v>501.38850221767314</v>
      </c>
      <c r="F343" s="243">
        <v>0</v>
      </c>
      <c r="G343" s="243">
        <v>0</v>
      </c>
      <c r="H343" s="225">
        <v>0</v>
      </c>
      <c r="I343" s="243">
        <v>0</v>
      </c>
      <c r="J343" s="241">
        <f>SUM(H343+I343)</f>
        <v>0</v>
      </c>
      <c r="K343" s="7"/>
    </row>
    <row r="344" spans="1:11" ht="14" x14ac:dyDescent="0.3">
      <c r="A344" s="223">
        <v>5397</v>
      </c>
      <c r="B344" s="224" t="s">
        <v>345</v>
      </c>
      <c r="C344" s="256">
        <v>341</v>
      </c>
      <c r="D344" s="243">
        <v>163554.10999999999</v>
      </c>
      <c r="E344" s="243">
        <v>479.63082111436944</v>
      </c>
      <c r="F344" s="243">
        <v>0</v>
      </c>
      <c r="G344" s="243">
        <v>0</v>
      </c>
      <c r="H344" s="225">
        <v>0</v>
      </c>
      <c r="I344" s="244">
        <v>8613.7999999999993</v>
      </c>
      <c r="J344" s="241">
        <f>SUM(H344+I344)</f>
        <v>8613.7999999999993</v>
      </c>
      <c r="K344" s="7"/>
    </row>
    <row r="345" spans="1:11" ht="14" x14ac:dyDescent="0.3">
      <c r="A345" s="223">
        <v>5432</v>
      </c>
      <c r="B345" s="224" t="s">
        <v>346</v>
      </c>
      <c r="C345" s="256">
        <v>1496</v>
      </c>
      <c r="D345" s="243">
        <v>830344.29</v>
      </c>
      <c r="E345" s="243">
        <v>555.04297459893053</v>
      </c>
      <c r="F345" s="243">
        <v>0</v>
      </c>
      <c r="G345" s="243">
        <v>0</v>
      </c>
      <c r="H345" s="225">
        <v>0</v>
      </c>
      <c r="I345" s="243">
        <v>0</v>
      </c>
      <c r="J345" s="241">
        <f>SUM(H345+I345)</f>
        <v>0</v>
      </c>
      <c r="K345" s="7"/>
    </row>
    <row r="346" spans="1:11" ht="14" x14ac:dyDescent="0.3">
      <c r="A346" s="223">
        <v>5439</v>
      </c>
      <c r="B346" s="224" t="s">
        <v>347</v>
      </c>
      <c r="C346" s="256">
        <v>2912</v>
      </c>
      <c r="D346" s="243">
        <v>129051.08</v>
      </c>
      <c r="E346" s="243">
        <v>44.316991758241755</v>
      </c>
      <c r="F346" s="243">
        <v>0</v>
      </c>
      <c r="G346" s="243">
        <v>0</v>
      </c>
      <c r="H346" s="225">
        <v>0</v>
      </c>
      <c r="I346" s="243">
        <v>0</v>
      </c>
      <c r="J346" s="241">
        <f>SUM(H346+I346)</f>
        <v>0</v>
      </c>
      <c r="K346" s="7"/>
    </row>
    <row r="347" spans="1:11" ht="14" x14ac:dyDescent="0.3">
      <c r="A347" s="223">
        <v>4522</v>
      </c>
      <c r="B347" s="224" t="s">
        <v>348</v>
      </c>
      <c r="C347" s="256">
        <v>198</v>
      </c>
      <c r="D347" s="243">
        <v>438309.54</v>
      </c>
      <c r="E347" s="243">
        <v>2213.6845454545455</v>
      </c>
      <c r="F347" s="243">
        <v>1553.38</v>
      </c>
      <c r="G347" s="243">
        <v>307569.24</v>
      </c>
      <c r="H347" s="225">
        <v>294705.40000000002</v>
      </c>
      <c r="I347" s="243">
        <v>0</v>
      </c>
      <c r="J347" s="241">
        <f>SUM(H347+I347)</f>
        <v>294705.40000000002</v>
      </c>
      <c r="K347" s="7"/>
    </row>
    <row r="348" spans="1:11" ht="14" x14ac:dyDescent="0.3">
      <c r="A348" s="223">
        <v>5457</v>
      </c>
      <c r="B348" s="224" t="s">
        <v>349</v>
      </c>
      <c r="C348" s="256">
        <v>1023</v>
      </c>
      <c r="D348" s="243">
        <v>717019.9</v>
      </c>
      <c r="E348" s="243">
        <v>700.89921798631474</v>
      </c>
      <c r="F348" s="243">
        <v>40.6</v>
      </c>
      <c r="G348" s="243">
        <v>41533.800000000003</v>
      </c>
      <c r="H348" s="225">
        <v>39796.68</v>
      </c>
      <c r="I348" s="243">
        <v>0</v>
      </c>
      <c r="J348" s="241">
        <f>SUM(H348+I348)</f>
        <v>39796.68</v>
      </c>
      <c r="K348" s="7"/>
    </row>
    <row r="349" spans="1:11" ht="14" x14ac:dyDescent="0.3">
      <c r="A349" s="223">
        <v>2485</v>
      </c>
      <c r="B349" s="224" t="s">
        <v>350</v>
      </c>
      <c r="C349" s="256">
        <v>552</v>
      </c>
      <c r="D349" s="243">
        <v>313498.2</v>
      </c>
      <c r="E349" s="243">
        <v>567.9315217391304</v>
      </c>
      <c r="F349" s="243">
        <v>0</v>
      </c>
      <c r="G349" s="243">
        <v>0</v>
      </c>
      <c r="H349" s="225">
        <v>0</v>
      </c>
      <c r="I349" s="244">
        <v>207.99</v>
      </c>
      <c r="J349" s="241">
        <f>SUM(H349+I349)</f>
        <v>207.99</v>
      </c>
      <c r="K349" s="7"/>
    </row>
    <row r="350" spans="1:11" ht="14" x14ac:dyDescent="0.3">
      <c r="A350" s="223">
        <v>5460</v>
      </c>
      <c r="B350" s="224" t="s">
        <v>351</v>
      </c>
      <c r="C350" s="256">
        <v>3239</v>
      </c>
      <c r="D350" s="243">
        <v>2143430.37</v>
      </c>
      <c r="E350" s="243">
        <v>661.75682926829268</v>
      </c>
      <c r="F350" s="243">
        <v>1.46</v>
      </c>
      <c r="G350" s="243">
        <v>4728.9399999999996</v>
      </c>
      <c r="H350" s="225">
        <v>4531.16</v>
      </c>
      <c r="I350" s="243">
        <v>0</v>
      </c>
      <c r="J350" s="241">
        <f>SUM(H350+I350)</f>
        <v>4531.16</v>
      </c>
      <c r="K350" s="7"/>
    </row>
    <row r="351" spans="1:11" ht="14" x14ac:dyDescent="0.3">
      <c r="A351" s="223">
        <v>5467</v>
      </c>
      <c r="B351" s="224" t="s">
        <v>352</v>
      </c>
      <c r="C351" s="256">
        <v>702</v>
      </c>
      <c r="D351" s="243">
        <v>387972.94</v>
      </c>
      <c r="E351" s="243">
        <v>552.66800569800569</v>
      </c>
      <c r="F351" s="243">
        <v>0</v>
      </c>
      <c r="G351" s="243">
        <v>0</v>
      </c>
      <c r="H351" s="225">
        <v>0</v>
      </c>
      <c r="I351" s="243">
        <v>0</v>
      </c>
      <c r="J351" s="241">
        <f>SUM(H351+I351)</f>
        <v>0</v>
      </c>
      <c r="K351" s="7"/>
    </row>
    <row r="352" spans="1:11" ht="14" x14ac:dyDescent="0.3">
      <c r="A352" s="223">
        <v>5474</v>
      </c>
      <c r="B352" s="224" t="s">
        <v>353</v>
      </c>
      <c r="C352" s="256">
        <v>1241</v>
      </c>
      <c r="D352" s="243">
        <v>1157175.1200000001</v>
      </c>
      <c r="E352" s="243">
        <v>932.45376309427888</v>
      </c>
      <c r="F352" s="243">
        <v>272.14999999999998</v>
      </c>
      <c r="G352" s="243">
        <v>337738.15</v>
      </c>
      <c r="H352" s="225">
        <v>323612.51</v>
      </c>
      <c r="I352" s="243">
        <v>0</v>
      </c>
      <c r="J352" s="241">
        <f>SUM(H352+I352)</f>
        <v>323612.51</v>
      </c>
      <c r="K352" s="7"/>
    </row>
    <row r="353" spans="1:11" ht="14" x14ac:dyDescent="0.3">
      <c r="A353" s="223">
        <v>5586</v>
      </c>
      <c r="B353" s="224" t="s">
        <v>354</v>
      </c>
      <c r="C353" s="256">
        <v>757</v>
      </c>
      <c r="D353" s="243">
        <v>491359.34</v>
      </c>
      <c r="E353" s="243">
        <v>649.08763540290624</v>
      </c>
      <c r="F353" s="243">
        <v>0</v>
      </c>
      <c r="G353" s="243">
        <v>0</v>
      </c>
      <c r="H353" s="225">
        <v>0</v>
      </c>
      <c r="I353" s="244">
        <v>11469.73</v>
      </c>
      <c r="J353" s="241">
        <f>SUM(H353+I353)</f>
        <v>11469.73</v>
      </c>
      <c r="K353" s="7"/>
    </row>
    <row r="354" spans="1:11" ht="14" x14ac:dyDescent="0.3">
      <c r="A354" s="223">
        <v>5593</v>
      </c>
      <c r="B354" s="224" t="s">
        <v>355</v>
      </c>
      <c r="C354" s="256">
        <v>1110</v>
      </c>
      <c r="D354" s="243">
        <v>1493806.88</v>
      </c>
      <c r="E354" s="243">
        <v>1345.7719639639638</v>
      </c>
      <c r="F354" s="243">
        <v>685.47</v>
      </c>
      <c r="G354" s="243">
        <v>760871.7</v>
      </c>
      <c r="H354" s="225">
        <v>729048.83</v>
      </c>
      <c r="I354" s="243">
        <v>0</v>
      </c>
      <c r="J354" s="241">
        <f>SUM(H354+I354)</f>
        <v>729048.83</v>
      </c>
      <c r="K354" s="7"/>
    </row>
    <row r="355" spans="1:11" ht="14" x14ac:dyDescent="0.3">
      <c r="A355" s="223">
        <v>5607</v>
      </c>
      <c r="B355" s="224" t="s">
        <v>356</v>
      </c>
      <c r="C355" s="256">
        <v>7417</v>
      </c>
      <c r="D355" s="243">
        <v>3991980.04</v>
      </c>
      <c r="E355" s="243">
        <v>538.2203100984226</v>
      </c>
      <c r="F355" s="243">
        <v>0</v>
      </c>
      <c r="G355" s="243">
        <v>0</v>
      </c>
      <c r="H355" s="225">
        <v>0</v>
      </c>
      <c r="I355" s="244">
        <v>20974.39</v>
      </c>
      <c r="J355" s="241">
        <f>SUM(H355+I355)</f>
        <v>20974.39</v>
      </c>
      <c r="K355" s="7"/>
    </row>
    <row r="356" spans="1:11" ht="14" x14ac:dyDescent="0.3">
      <c r="A356" s="223">
        <v>5614</v>
      </c>
      <c r="B356" s="224" t="s">
        <v>357</v>
      </c>
      <c r="C356" s="256">
        <v>254</v>
      </c>
      <c r="D356" s="243">
        <v>63962.84</v>
      </c>
      <c r="E356" s="243">
        <v>251.82220472440943</v>
      </c>
      <c r="F356" s="243">
        <v>0</v>
      </c>
      <c r="G356" s="243">
        <v>0</v>
      </c>
      <c r="H356" s="225">
        <v>0</v>
      </c>
      <c r="I356" s="243">
        <v>0</v>
      </c>
      <c r="J356" s="241">
        <f>SUM(H356+I356)</f>
        <v>0</v>
      </c>
      <c r="K356" s="7"/>
    </row>
    <row r="357" spans="1:11" ht="14" x14ac:dyDescent="0.3">
      <c r="A357" s="223">
        <v>3542</v>
      </c>
      <c r="B357" s="224" t="s">
        <v>358</v>
      </c>
      <c r="C357" s="256">
        <v>273</v>
      </c>
      <c r="D357" s="243">
        <v>128522.97</v>
      </c>
      <c r="E357" s="243">
        <v>470.78010989010988</v>
      </c>
      <c r="F357" s="243">
        <v>0</v>
      </c>
      <c r="G357" s="243">
        <v>0</v>
      </c>
      <c r="H357" s="225">
        <v>0</v>
      </c>
      <c r="I357" s="243">
        <v>0</v>
      </c>
      <c r="J357" s="241">
        <f>SUM(H357+I357)</f>
        <v>0</v>
      </c>
      <c r="K357" s="7"/>
    </row>
    <row r="358" spans="1:11" ht="14" x14ac:dyDescent="0.3">
      <c r="A358" s="223">
        <v>5621</v>
      </c>
      <c r="B358" s="224" t="s">
        <v>359</v>
      </c>
      <c r="C358" s="256">
        <v>2820</v>
      </c>
      <c r="D358" s="243">
        <v>1190539.45</v>
      </c>
      <c r="E358" s="243">
        <v>422.17710992907797</v>
      </c>
      <c r="F358" s="243">
        <v>0</v>
      </c>
      <c r="G358" s="243">
        <v>0</v>
      </c>
      <c r="H358" s="225">
        <v>0</v>
      </c>
      <c r="I358" s="243">
        <v>0</v>
      </c>
      <c r="J358" s="241">
        <f>SUM(H358+I358)</f>
        <v>0</v>
      </c>
      <c r="K358" s="7"/>
    </row>
    <row r="359" spans="1:11" ht="14" x14ac:dyDescent="0.3">
      <c r="A359" s="223">
        <v>5628</v>
      </c>
      <c r="B359" s="224" t="s">
        <v>360</v>
      </c>
      <c r="C359" s="256">
        <v>852</v>
      </c>
      <c r="D359" s="243">
        <v>792927.84</v>
      </c>
      <c r="E359" s="243">
        <v>930.66647887323938</v>
      </c>
      <c r="F359" s="243">
        <v>270.37</v>
      </c>
      <c r="G359" s="243">
        <v>230355.24</v>
      </c>
      <c r="H359" s="225">
        <v>220720.81</v>
      </c>
      <c r="I359" s="243">
        <v>0</v>
      </c>
      <c r="J359" s="241">
        <f>SUM(H359+I359)</f>
        <v>220720.81</v>
      </c>
      <c r="K359" s="7"/>
    </row>
    <row r="360" spans="1:11" ht="14" x14ac:dyDescent="0.3">
      <c r="A360" s="223">
        <v>5642</v>
      </c>
      <c r="B360" s="224" t="s">
        <v>361</v>
      </c>
      <c r="C360" s="256">
        <v>1067</v>
      </c>
      <c r="D360" s="243">
        <v>425759.18</v>
      </c>
      <c r="E360" s="243">
        <v>399.02453608247424</v>
      </c>
      <c r="F360" s="243">
        <v>0</v>
      </c>
      <c r="G360" s="243">
        <v>0</v>
      </c>
      <c r="H360" s="225">
        <v>0</v>
      </c>
      <c r="I360" s="243">
        <v>0</v>
      </c>
      <c r="J360" s="241">
        <f>SUM(H360+I360)</f>
        <v>0</v>
      </c>
      <c r="K360" s="7"/>
    </row>
    <row r="361" spans="1:11" ht="14" x14ac:dyDescent="0.3">
      <c r="A361" s="223">
        <v>5656</v>
      </c>
      <c r="B361" s="224" t="s">
        <v>362</v>
      </c>
      <c r="C361" s="256">
        <v>8419</v>
      </c>
      <c r="D361" s="243">
        <v>3481769.3000000003</v>
      </c>
      <c r="E361" s="243">
        <v>413.56090984677519</v>
      </c>
      <c r="F361" s="243">
        <v>0</v>
      </c>
      <c r="G361" s="243">
        <v>0</v>
      </c>
      <c r="H361" s="225">
        <v>0</v>
      </c>
      <c r="I361" s="243">
        <v>0</v>
      </c>
      <c r="J361" s="241">
        <f>SUM(H361+I361)</f>
        <v>0</v>
      </c>
      <c r="K361" s="7"/>
    </row>
    <row r="362" spans="1:11" ht="14" x14ac:dyDescent="0.3">
      <c r="A362" s="223">
        <v>5663</v>
      </c>
      <c r="B362" s="224" t="s">
        <v>363</v>
      </c>
      <c r="C362" s="256">
        <v>4491</v>
      </c>
      <c r="D362" s="243">
        <v>2293427.5</v>
      </c>
      <c r="E362" s="243">
        <v>510.6718993542641</v>
      </c>
      <c r="F362" s="243">
        <v>0</v>
      </c>
      <c r="G362" s="243">
        <v>0</v>
      </c>
      <c r="H362" s="225">
        <v>0</v>
      </c>
      <c r="I362" s="244">
        <v>921.04</v>
      </c>
      <c r="J362" s="241">
        <f>SUM(H362+I362)</f>
        <v>921.04</v>
      </c>
      <c r="K362" s="7"/>
    </row>
    <row r="363" spans="1:11" ht="14" x14ac:dyDescent="0.3">
      <c r="A363" s="223">
        <v>5670</v>
      </c>
      <c r="B363" s="224" t="s">
        <v>364</v>
      </c>
      <c r="C363" s="256">
        <v>362</v>
      </c>
      <c r="D363" s="243">
        <v>508942.6</v>
      </c>
      <c r="E363" s="243">
        <v>1405.9187845303866</v>
      </c>
      <c r="F363" s="243">
        <v>745.62</v>
      </c>
      <c r="G363" s="243">
        <v>269914.44</v>
      </c>
      <c r="H363" s="225">
        <v>258625.48</v>
      </c>
      <c r="I363" s="243">
        <v>0</v>
      </c>
      <c r="J363" s="241">
        <f>SUM(H363+I363)</f>
        <v>258625.48</v>
      </c>
      <c r="K363" s="7"/>
    </row>
    <row r="364" spans="1:11" ht="14" x14ac:dyDescent="0.3">
      <c r="A364" s="223">
        <v>3510</v>
      </c>
      <c r="B364" s="224" t="s">
        <v>365</v>
      </c>
      <c r="C364" s="256">
        <v>422</v>
      </c>
      <c r="D364" s="243">
        <v>176830.14</v>
      </c>
      <c r="E364" s="243">
        <v>419.02876777251186</v>
      </c>
      <c r="F364" s="243">
        <v>0</v>
      </c>
      <c r="G364" s="243">
        <v>0</v>
      </c>
      <c r="H364" s="225">
        <v>0</v>
      </c>
      <c r="I364" s="243">
        <v>0</v>
      </c>
      <c r="J364" s="241">
        <f>SUM(H364+I364)</f>
        <v>0</v>
      </c>
      <c r="K364" s="7"/>
    </row>
    <row r="365" spans="1:11" ht="14" x14ac:dyDescent="0.3">
      <c r="A365" s="223">
        <v>5726</v>
      </c>
      <c r="B365" s="224" t="s">
        <v>366</v>
      </c>
      <c r="C365" s="256">
        <v>559</v>
      </c>
      <c r="D365" s="243">
        <v>461263.2</v>
      </c>
      <c r="E365" s="243">
        <v>825.15778175313062</v>
      </c>
      <c r="F365" s="243">
        <v>164.86</v>
      </c>
      <c r="G365" s="243">
        <v>92156.74</v>
      </c>
      <c r="H365" s="225">
        <v>88302.36</v>
      </c>
      <c r="I365" s="243">
        <v>0</v>
      </c>
      <c r="J365" s="241">
        <f>SUM(H365+I365)</f>
        <v>88302.36</v>
      </c>
      <c r="K365" s="7"/>
    </row>
    <row r="366" spans="1:11" ht="14" x14ac:dyDescent="0.3">
      <c r="A366" s="223">
        <v>5733</v>
      </c>
      <c r="B366" s="224" t="s">
        <v>367</v>
      </c>
      <c r="C366" s="256">
        <v>495</v>
      </c>
      <c r="D366" s="243">
        <v>711855.79</v>
      </c>
      <c r="E366" s="243">
        <v>1438.0925050505052</v>
      </c>
      <c r="F366" s="243">
        <v>777.79</v>
      </c>
      <c r="G366" s="243">
        <v>385006.05</v>
      </c>
      <c r="H366" s="225">
        <v>368903.47</v>
      </c>
      <c r="I366" s="243">
        <v>0</v>
      </c>
      <c r="J366" s="241">
        <f>SUM(H366+I366)</f>
        <v>368903.47</v>
      </c>
      <c r="K366" s="7"/>
    </row>
    <row r="367" spans="1:11" ht="14" x14ac:dyDescent="0.3">
      <c r="A367" s="223">
        <v>5740</v>
      </c>
      <c r="B367" s="224" t="s">
        <v>368</v>
      </c>
      <c r="C367" s="256">
        <v>265</v>
      </c>
      <c r="D367" s="243">
        <v>134766.9</v>
      </c>
      <c r="E367" s="243">
        <v>508.55433962264146</v>
      </c>
      <c r="F367" s="243">
        <v>0</v>
      </c>
      <c r="G367" s="243">
        <v>0</v>
      </c>
      <c r="H367" s="225">
        <v>0</v>
      </c>
      <c r="I367" s="244">
        <v>3079.42</v>
      </c>
      <c r="J367" s="241">
        <f>SUM(H367+I367)</f>
        <v>3079.42</v>
      </c>
      <c r="K367" s="7"/>
    </row>
    <row r="368" spans="1:11" ht="14" x14ac:dyDescent="0.3">
      <c r="A368" s="223">
        <v>5747</v>
      </c>
      <c r="B368" s="224" t="s">
        <v>369</v>
      </c>
      <c r="C368" s="256">
        <v>3183</v>
      </c>
      <c r="D368" s="243">
        <v>2878052</v>
      </c>
      <c r="E368" s="243">
        <v>904.19478479421934</v>
      </c>
      <c r="F368" s="243">
        <v>243.89</v>
      </c>
      <c r="G368" s="243">
        <v>776301.87</v>
      </c>
      <c r="H368" s="225">
        <v>743833.67</v>
      </c>
      <c r="I368" s="243">
        <v>0</v>
      </c>
      <c r="J368" s="241">
        <f>SUM(H368+I368)</f>
        <v>743833.67</v>
      </c>
      <c r="K368" s="7"/>
    </row>
    <row r="369" spans="1:11" ht="14" x14ac:dyDescent="0.3">
      <c r="A369" s="223">
        <v>5754</v>
      </c>
      <c r="B369" s="224" t="s">
        <v>370</v>
      </c>
      <c r="C369" s="256">
        <v>1149</v>
      </c>
      <c r="D369" s="243">
        <v>898279.84</v>
      </c>
      <c r="E369" s="243">
        <v>781.79272410791987</v>
      </c>
      <c r="F369" s="243">
        <v>121.49</v>
      </c>
      <c r="G369" s="243">
        <v>139592.01</v>
      </c>
      <c r="H369" s="225">
        <v>133753.68</v>
      </c>
      <c r="I369" s="243">
        <v>0</v>
      </c>
      <c r="J369" s="241">
        <f>SUM(H369+I369)</f>
        <v>133753.68</v>
      </c>
      <c r="K369" s="7"/>
    </row>
    <row r="370" spans="1:11" ht="14" x14ac:dyDescent="0.3">
      <c r="A370" s="223">
        <v>126</v>
      </c>
      <c r="B370" s="224" t="s">
        <v>371</v>
      </c>
      <c r="C370" s="256">
        <v>894</v>
      </c>
      <c r="D370" s="243">
        <v>549645.06999999995</v>
      </c>
      <c r="E370" s="243">
        <v>614.81551454138696</v>
      </c>
      <c r="F370" s="243">
        <v>0</v>
      </c>
      <c r="G370" s="243">
        <v>0</v>
      </c>
      <c r="H370" s="225">
        <v>0</v>
      </c>
      <c r="I370" s="244">
        <v>446.11</v>
      </c>
      <c r="J370" s="241">
        <f>SUM(H370+I370)</f>
        <v>446.11</v>
      </c>
      <c r="K370" s="7"/>
    </row>
    <row r="371" spans="1:11" ht="14" x14ac:dyDescent="0.3">
      <c r="A371" s="223">
        <v>5780</v>
      </c>
      <c r="B371" s="224" t="s">
        <v>372</v>
      </c>
      <c r="C371" s="256">
        <v>430</v>
      </c>
      <c r="D371" s="243">
        <v>315650.39</v>
      </c>
      <c r="E371" s="243">
        <v>734.07067441860465</v>
      </c>
      <c r="F371" s="243">
        <v>73.77</v>
      </c>
      <c r="G371" s="243">
        <v>31721.1</v>
      </c>
      <c r="H371" s="225">
        <v>30394.39</v>
      </c>
      <c r="I371" s="243">
        <v>0</v>
      </c>
      <c r="J371" s="241">
        <f>SUM(H371+I371)</f>
        <v>30394.39</v>
      </c>
      <c r="K371" s="7"/>
    </row>
    <row r="372" spans="1:11" ht="14" x14ac:dyDescent="0.3">
      <c r="A372" s="223">
        <v>4375</v>
      </c>
      <c r="B372" s="224" t="s">
        <v>373</v>
      </c>
      <c r="C372" s="256">
        <v>607</v>
      </c>
      <c r="D372" s="243">
        <v>396366.76</v>
      </c>
      <c r="E372" s="243">
        <v>652.9930148270181</v>
      </c>
      <c r="F372" s="243">
        <v>0</v>
      </c>
      <c r="G372" s="243">
        <v>0</v>
      </c>
      <c r="H372" s="225">
        <v>0</v>
      </c>
      <c r="I372" s="244">
        <v>2836.67</v>
      </c>
      <c r="J372" s="241">
        <f>SUM(H372+I372)</f>
        <v>2836.67</v>
      </c>
      <c r="K372" s="7"/>
    </row>
    <row r="373" spans="1:11" ht="14" x14ac:dyDescent="0.3">
      <c r="A373" s="223">
        <v>5810</v>
      </c>
      <c r="B373" s="224" t="s">
        <v>374</v>
      </c>
      <c r="C373" s="256">
        <v>461</v>
      </c>
      <c r="D373" s="243">
        <v>331684.21999999997</v>
      </c>
      <c r="E373" s="243">
        <v>719.48854663774398</v>
      </c>
      <c r="F373" s="243">
        <v>59.19</v>
      </c>
      <c r="G373" s="243">
        <v>27286.59</v>
      </c>
      <c r="H373" s="225">
        <v>26145.35</v>
      </c>
      <c r="I373" s="243">
        <v>0</v>
      </c>
      <c r="J373" s="241">
        <f>SUM(H373+I373)</f>
        <v>26145.35</v>
      </c>
      <c r="K373" s="7"/>
    </row>
    <row r="374" spans="1:11" ht="14" x14ac:dyDescent="0.3">
      <c r="A374" s="223">
        <v>5817</v>
      </c>
      <c r="B374" s="224" t="s">
        <v>375</v>
      </c>
      <c r="C374" s="256">
        <v>388</v>
      </c>
      <c r="D374" s="243">
        <v>179524.13</v>
      </c>
      <c r="E374" s="243">
        <v>462.69105670103096</v>
      </c>
      <c r="F374" s="243">
        <v>0</v>
      </c>
      <c r="G374" s="243">
        <v>0</v>
      </c>
      <c r="H374" s="225">
        <v>0</v>
      </c>
      <c r="I374" s="243">
        <v>0</v>
      </c>
      <c r="J374" s="241">
        <f>SUM(H374+I374)</f>
        <v>0</v>
      </c>
      <c r="K374" s="7"/>
    </row>
    <row r="375" spans="1:11" ht="14" x14ac:dyDescent="0.3">
      <c r="A375" s="223">
        <v>5824</v>
      </c>
      <c r="B375" s="224" t="s">
        <v>376</v>
      </c>
      <c r="C375" s="256">
        <v>1751</v>
      </c>
      <c r="D375" s="243">
        <v>632756.03</v>
      </c>
      <c r="E375" s="243">
        <v>361.36837806967446</v>
      </c>
      <c r="F375" s="243">
        <v>0</v>
      </c>
      <c r="G375" s="243">
        <v>0</v>
      </c>
      <c r="H375" s="225">
        <v>0</v>
      </c>
      <c r="I375" s="243">
        <v>0</v>
      </c>
      <c r="J375" s="241">
        <f>SUM(H375+I375)</f>
        <v>0</v>
      </c>
      <c r="K375" s="7"/>
    </row>
    <row r="376" spans="1:11" ht="14" x14ac:dyDescent="0.3">
      <c r="A376" s="223">
        <v>5859</v>
      </c>
      <c r="B376" s="224" t="s">
        <v>377</v>
      </c>
      <c r="C376" s="256">
        <v>594</v>
      </c>
      <c r="D376" s="243">
        <v>175077.82</v>
      </c>
      <c r="E376" s="243">
        <v>294.74380471380471</v>
      </c>
      <c r="F376" s="243">
        <v>0</v>
      </c>
      <c r="G376" s="243">
        <v>0</v>
      </c>
      <c r="H376" s="225">
        <v>0</v>
      </c>
      <c r="I376" s="243">
        <v>0</v>
      </c>
      <c r="J376" s="241">
        <f>SUM(H376+I376)</f>
        <v>0</v>
      </c>
      <c r="K376" s="7"/>
    </row>
    <row r="377" spans="1:11" ht="14" x14ac:dyDescent="0.3">
      <c r="A377" s="223">
        <v>5852</v>
      </c>
      <c r="B377" s="224" t="s">
        <v>378</v>
      </c>
      <c r="C377" s="256">
        <v>703</v>
      </c>
      <c r="D377" s="243">
        <v>401055</v>
      </c>
      <c r="E377" s="243">
        <v>570.49075391180656</v>
      </c>
      <c r="F377" s="243">
        <v>0</v>
      </c>
      <c r="G377" s="243">
        <v>0</v>
      </c>
      <c r="H377" s="225">
        <v>0</v>
      </c>
      <c r="I377" s="243">
        <v>0</v>
      </c>
      <c r="J377" s="241">
        <f>SUM(H377+I377)</f>
        <v>0</v>
      </c>
      <c r="K377" s="7"/>
    </row>
    <row r="378" spans="1:11" ht="14" x14ac:dyDescent="0.3">
      <c r="A378" s="223">
        <v>238</v>
      </c>
      <c r="B378" s="224" t="s">
        <v>379</v>
      </c>
      <c r="C378" s="256">
        <v>1008</v>
      </c>
      <c r="D378" s="243">
        <v>914939.01</v>
      </c>
      <c r="E378" s="243">
        <v>907.67758928571425</v>
      </c>
      <c r="F378" s="243">
        <v>247.38</v>
      </c>
      <c r="G378" s="243">
        <v>249359.04</v>
      </c>
      <c r="H378" s="225">
        <v>238929.79</v>
      </c>
      <c r="I378" s="243">
        <v>0</v>
      </c>
      <c r="J378" s="241">
        <f>SUM(H378+I378)</f>
        <v>238929.79</v>
      </c>
      <c r="K378" s="7"/>
    </row>
    <row r="379" spans="1:11" ht="14" x14ac:dyDescent="0.3">
      <c r="A379" s="223">
        <v>5866</v>
      </c>
      <c r="B379" s="224" t="s">
        <v>380</v>
      </c>
      <c r="C379" s="256">
        <v>957</v>
      </c>
      <c r="D379" s="243">
        <v>806870.46</v>
      </c>
      <c r="E379" s="243">
        <v>843.12482758620683</v>
      </c>
      <c r="F379" s="243">
        <v>182.82</v>
      </c>
      <c r="G379" s="243">
        <v>174958.74</v>
      </c>
      <c r="H379" s="225">
        <v>167641.23000000001</v>
      </c>
      <c r="I379" s="243">
        <v>0</v>
      </c>
      <c r="J379" s="241">
        <f>SUM(H379+I379)</f>
        <v>167641.23000000001</v>
      </c>
      <c r="K379" s="7"/>
    </row>
    <row r="380" spans="1:11" ht="14" x14ac:dyDescent="0.3">
      <c r="A380" s="223">
        <v>5901</v>
      </c>
      <c r="B380" s="224" t="s">
        <v>381</v>
      </c>
      <c r="C380" s="256">
        <v>5707</v>
      </c>
      <c r="D380" s="243">
        <v>2342395.61</v>
      </c>
      <c r="E380" s="243">
        <v>410.44254599614504</v>
      </c>
      <c r="F380" s="243">
        <v>0</v>
      </c>
      <c r="G380" s="243">
        <v>0</v>
      </c>
      <c r="H380" s="225">
        <v>0</v>
      </c>
      <c r="I380" s="243">
        <v>0</v>
      </c>
      <c r="J380" s="241">
        <f>SUM(H380+I380)</f>
        <v>0</v>
      </c>
      <c r="K380" s="7"/>
    </row>
    <row r="381" spans="1:11" ht="14" x14ac:dyDescent="0.3">
      <c r="A381" s="223">
        <v>5985</v>
      </c>
      <c r="B381" s="224" t="s">
        <v>382</v>
      </c>
      <c r="C381" s="256">
        <v>1112</v>
      </c>
      <c r="D381" s="243">
        <v>936970.62</v>
      </c>
      <c r="E381" s="243">
        <v>842.59947841726614</v>
      </c>
      <c r="F381" s="243">
        <v>182.3</v>
      </c>
      <c r="G381" s="243">
        <v>202717.6</v>
      </c>
      <c r="H381" s="225">
        <v>194239.09</v>
      </c>
      <c r="I381" s="243">
        <v>0</v>
      </c>
      <c r="J381" s="241">
        <f>SUM(H381+I381)</f>
        <v>194239.09</v>
      </c>
      <c r="K381" s="7"/>
    </row>
    <row r="382" spans="1:11" ht="14" x14ac:dyDescent="0.3">
      <c r="A382" s="223">
        <v>5992</v>
      </c>
      <c r="B382" s="224" t="s">
        <v>383</v>
      </c>
      <c r="C382" s="256">
        <v>397</v>
      </c>
      <c r="D382" s="243">
        <v>367574.53</v>
      </c>
      <c r="E382" s="243">
        <v>925.88042821158695</v>
      </c>
      <c r="F382" s="243">
        <v>265.58</v>
      </c>
      <c r="G382" s="243">
        <v>105435.26</v>
      </c>
      <c r="H382" s="225">
        <v>101025.51</v>
      </c>
      <c r="I382" s="243">
        <v>0</v>
      </c>
      <c r="J382" s="241">
        <f>SUM(H382+I382)</f>
        <v>101025.51</v>
      </c>
      <c r="K382" s="7"/>
    </row>
    <row r="383" spans="1:11" ht="14" x14ac:dyDescent="0.3">
      <c r="A383" s="223">
        <v>6022</v>
      </c>
      <c r="B383" s="224" t="s">
        <v>384</v>
      </c>
      <c r="C383" s="256">
        <v>415</v>
      </c>
      <c r="D383" s="243">
        <v>163543.23000000001</v>
      </c>
      <c r="E383" s="243">
        <v>394.08007228915665</v>
      </c>
      <c r="F383" s="243">
        <v>0</v>
      </c>
      <c r="G383" s="243">
        <v>0</v>
      </c>
      <c r="H383" s="225">
        <v>0</v>
      </c>
      <c r="I383" s="243">
        <v>0</v>
      </c>
      <c r="J383" s="241">
        <f>SUM(H383+I383)</f>
        <v>0</v>
      </c>
      <c r="K383" s="7"/>
    </row>
    <row r="384" spans="1:11" ht="14" x14ac:dyDescent="0.3">
      <c r="A384" s="223">
        <v>6027</v>
      </c>
      <c r="B384" s="224" t="s">
        <v>385</v>
      </c>
      <c r="C384" s="256">
        <v>536</v>
      </c>
      <c r="D384" s="243">
        <v>666304.19999999995</v>
      </c>
      <c r="E384" s="243">
        <v>1243.1048507462685</v>
      </c>
      <c r="F384" s="243">
        <v>582.79999999999995</v>
      </c>
      <c r="G384" s="243">
        <v>312380.79999999999</v>
      </c>
      <c r="H384" s="225">
        <v>299315.71999999997</v>
      </c>
      <c r="I384" s="243">
        <v>0</v>
      </c>
      <c r="J384" s="241">
        <f>SUM(H384+I384)</f>
        <v>299315.71999999997</v>
      </c>
      <c r="K384" s="7"/>
    </row>
    <row r="385" spans="1:11" ht="14" x14ac:dyDescent="0.3">
      <c r="A385" s="223">
        <v>6069</v>
      </c>
      <c r="B385" s="224" t="s">
        <v>386</v>
      </c>
      <c r="C385" s="256">
        <v>54</v>
      </c>
      <c r="D385" s="243">
        <v>25394.42</v>
      </c>
      <c r="E385" s="243">
        <v>470.26703703703703</v>
      </c>
      <c r="F385" s="243">
        <v>0</v>
      </c>
      <c r="G385" s="243">
        <v>0</v>
      </c>
      <c r="H385" s="225">
        <v>0</v>
      </c>
      <c r="I385" s="243">
        <v>0</v>
      </c>
      <c r="J385" s="241">
        <f>SUM(H385+I385)</f>
        <v>0</v>
      </c>
      <c r="K385" s="7"/>
    </row>
    <row r="386" spans="1:11" ht="14" x14ac:dyDescent="0.3">
      <c r="A386" s="223">
        <v>6104</v>
      </c>
      <c r="B386" s="224" t="s">
        <v>387</v>
      </c>
      <c r="C386" s="256">
        <v>173</v>
      </c>
      <c r="D386" s="243">
        <v>119610.48000000001</v>
      </c>
      <c r="E386" s="243">
        <v>691.39005780346827</v>
      </c>
      <c r="F386" s="243">
        <v>31.09</v>
      </c>
      <c r="G386" s="243">
        <v>5378.57</v>
      </c>
      <c r="H386" s="225">
        <v>5153.62</v>
      </c>
      <c r="I386" s="243">
        <v>0</v>
      </c>
      <c r="J386" s="241">
        <f>SUM(H386+I386)</f>
        <v>5153.62</v>
      </c>
      <c r="K386" s="7"/>
    </row>
    <row r="387" spans="1:11" ht="14" x14ac:dyDescent="0.3">
      <c r="A387" s="223">
        <v>6113</v>
      </c>
      <c r="B387" s="224" t="s">
        <v>388</v>
      </c>
      <c r="C387" s="256">
        <v>1398</v>
      </c>
      <c r="D387" s="243">
        <v>659976.04</v>
      </c>
      <c r="E387" s="243">
        <v>472.08586552217457</v>
      </c>
      <c r="F387" s="243">
        <v>0</v>
      </c>
      <c r="G387" s="243">
        <v>0</v>
      </c>
      <c r="H387" s="225">
        <v>0</v>
      </c>
      <c r="I387" s="243">
        <v>0</v>
      </c>
      <c r="J387" s="241">
        <f>SUM(H387+I387)</f>
        <v>0</v>
      </c>
      <c r="K387" s="7"/>
    </row>
    <row r="388" spans="1:11" ht="14" x14ac:dyDescent="0.3">
      <c r="A388" s="223">
        <v>6083</v>
      </c>
      <c r="B388" s="224" t="s">
        <v>389</v>
      </c>
      <c r="C388" s="256">
        <v>987</v>
      </c>
      <c r="D388" s="243">
        <v>362270.36</v>
      </c>
      <c r="E388" s="243">
        <v>367.04190476190473</v>
      </c>
      <c r="F388" s="243">
        <v>0</v>
      </c>
      <c r="G388" s="243">
        <v>0</v>
      </c>
      <c r="H388" s="225">
        <v>0</v>
      </c>
      <c r="I388" s="243">
        <v>0</v>
      </c>
      <c r="J388" s="241">
        <f>SUM(H388+I388)</f>
        <v>0</v>
      </c>
      <c r="K388" s="7"/>
    </row>
    <row r="389" spans="1:11" ht="14" x14ac:dyDescent="0.3">
      <c r="A389" s="223">
        <v>6118</v>
      </c>
      <c r="B389" s="224" t="s">
        <v>390</v>
      </c>
      <c r="C389" s="256">
        <v>824</v>
      </c>
      <c r="D389" s="243">
        <v>319586.42</v>
      </c>
      <c r="E389" s="243">
        <v>387.84759708737863</v>
      </c>
      <c r="F389" s="243">
        <v>0</v>
      </c>
      <c r="G389" s="243">
        <v>0</v>
      </c>
      <c r="H389" s="225">
        <v>0</v>
      </c>
      <c r="I389" s="243">
        <v>0</v>
      </c>
      <c r="J389" s="241">
        <f>SUM(H389+I389)</f>
        <v>0</v>
      </c>
      <c r="K389" s="7"/>
    </row>
    <row r="390" spans="1:11" ht="14" x14ac:dyDescent="0.3">
      <c r="A390" s="223">
        <v>6125</v>
      </c>
      <c r="B390" s="224" t="s">
        <v>391</v>
      </c>
      <c r="C390" s="256">
        <v>3810</v>
      </c>
      <c r="D390" s="243">
        <v>1017737.7100000001</v>
      </c>
      <c r="E390" s="243">
        <v>267.12275853018377</v>
      </c>
      <c r="F390" s="243">
        <v>0</v>
      </c>
      <c r="G390" s="243">
        <v>0</v>
      </c>
      <c r="H390" s="225">
        <v>0</v>
      </c>
      <c r="I390" s="243">
        <v>0</v>
      </c>
      <c r="J390" s="241">
        <f>SUM(H390+I390)</f>
        <v>0</v>
      </c>
      <c r="K390" s="7"/>
    </row>
    <row r="391" spans="1:11" ht="14" x14ac:dyDescent="0.3">
      <c r="A391" s="223">
        <v>6174</v>
      </c>
      <c r="B391" s="224" t="s">
        <v>392</v>
      </c>
      <c r="C391" s="256">
        <v>12140</v>
      </c>
      <c r="D391" s="243">
        <v>3999157.21</v>
      </c>
      <c r="E391" s="243">
        <v>329.41986902800659</v>
      </c>
      <c r="F391" s="243">
        <v>0</v>
      </c>
      <c r="G391" s="243">
        <v>0</v>
      </c>
      <c r="H391" s="225">
        <v>0</v>
      </c>
      <c r="I391" s="243">
        <v>0</v>
      </c>
      <c r="J391" s="241">
        <f>SUM(H391+I391)</f>
        <v>0</v>
      </c>
      <c r="K391" s="7"/>
    </row>
    <row r="392" spans="1:11" ht="14" x14ac:dyDescent="0.3">
      <c r="A392" s="223">
        <v>6181</v>
      </c>
      <c r="B392" s="224" t="s">
        <v>393</v>
      </c>
      <c r="C392" s="256">
        <v>4262</v>
      </c>
      <c r="D392" s="243">
        <v>1177777.17</v>
      </c>
      <c r="E392" s="243">
        <v>276.34377522290004</v>
      </c>
      <c r="F392" s="243">
        <v>0</v>
      </c>
      <c r="G392" s="243">
        <v>0</v>
      </c>
      <c r="H392" s="225">
        <v>0</v>
      </c>
      <c r="I392" s="243">
        <v>0</v>
      </c>
      <c r="J392" s="241">
        <f>SUM(H392+I392)</f>
        <v>0</v>
      </c>
      <c r="K392" s="7"/>
    </row>
    <row r="393" spans="1:11" ht="14" x14ac:dyDescent="0.3">
      <c r="A393" s="223">
        <v>6195</v>
      </c>
      <c r="B393" s="224" t="s">
        <v>394</v>
      </c>
      <c r="C393" s="256">
        <v>2109</v>
      </c>
      <c r="D393" s="243">
        <v>1333961.68</v>
      </c>
      <c r="E393" s="243">
        <v>632.50909435751532</v>
      </c>
      <c r="F393" s="243">
        <v>0</v>
      </c>
      <c r="G393" s="243">
        <v>0</v>
      </c>
      <c r="H393" s="225">
        <v>0</v>
      </c>
      <c r="I393" s="244">
        <v>919.18</v>
      </c>
      <c r="J393" s="241">
        <f>SUM(H393+I393)</f>
        <v>919.18</v>
      </c>
      <c r="K393" s="7"/>
    </row>
    <row r="394" spans="1:11" ht="14" x14ac:dyDescent="0.3">
      <c r="A394" s="223">
        <v>6216</v>
      </c>
      <c r="B394" s="224" t="s">
        <v>395</v>
      </c>
      <c r="C394" s="256">
        <v>2151</v>
      </c>
      <c r="D394" s="243">
        <v>987728.49</v>
      </c>
      <c r="E394" s="243">
        <v>459.19502092050209</v>
      </c>
      <c r="F394" s="243">
        <v>0</v>
      </c>
      <c r="G394" s="243">
        <v>0</v>
      </c>
      <c r="H394" s="225">
        <v>0</v>
      </c>
      <c r="I394" s="243">
        <v>0</v>
      </c>
      <c r="J394" s="241">
        <f>SUM(H394+I394)</f>
        <v>0</v>
      </c>
      <c r="K394" s="7"/>
    </row>
    <row r="395" spans="1:11" ht="14" x14ac:dyDescent="0.3">
      <c r="A395" s="223">
        <v>6223</v>
      </c>
      <c r="B395" s="224" t="s">
        <v>396</v>
      </c>
      <c r="C395" s="256">
        <v>8436</v>
      </c>
      <c r="D395" s="243">
        <v>2889051.2399999998</v>
      </c>
      <c r="E395" s="243">
        <v>342.46695590327164</v>
      </c>
      <c r="F395" s="243">
        <v>0</v>
      </c>
      <c r="G395" s="243">
        <v>0</v>
      </c>
      <c r="H395" s="225">
        <v>0</v>
      </c>
      <c r="I395" s="243">
        <v>0</v>
      </c>
      <c r="J395" s="241">
        <f>SUM(H395+I395)</f>
        <v>0</v>
      </c>
      <c r="K395" s="7"/>
    </row>
    <row r="396" spans="1:11" ht="14" x14ac:dyDescent="0.3">
      <c r="A396" s="223">
        <v>6230</v>
      </c>
      <c r="B396" s="224" t="s">
        <v>397</v>
      </c>
      <c r="C396" s="256">
        <v>395</v>
      </c>
      <c r="D396" s="243">
        <v>392195.52</v>
      </c>
      <c r="E396" s="243">
        <v>992.90005063291142</v>
      </c>
      <c r="F396" s="243">
        <v>332.6</v>
      </c>
      <c r="G396" s="243">
        <v>131377</v>
      </c>
      <c r="H396" s="225">
        <v>125882.26</v>
      </c>
      <c r="I396" s="243">
        <v>0</v>
      </c>
      <c r="J396" s="241">
        <f>SUM(H396+I396)</f>
        <v>125882.26</v>
      </c>
      <c r="K396" s="7"/>
    </row>
    <row r="397" spans="1:11" ht="14" x14ac:dyDescent="0.3">
      <c r="A397" s="223">
        <v>6237</v>
      </c>
      <c r="B397" s="224" t="s">
        <v>398</v>
      </c>
      <c r="C397" s="256">
        <v>1367</v>
      </c>
      <c r="D397" s="243">
        <v>924731.28</v>
      </c>
      <c r="E397" s="243">
        <v>676.46765179224576</v>
      </c>
      <c r="F397" s="243">
        <v>16.170000000000002</v>
      </c>
      <c r="G397" s="243">
        <v>22104.39</v>
      </c>
      <c r="H397" s="225">
        <v>21179.89</v>
      </c>
      <c r="I397" s="243">
        <v>0</v>
      </c>
      <c r="J397" s="241">
        <f>SUM(H397+I397)</f>
        <v>21179.89</v>
      </c>
      <c r="K397" s="7"/>
    </row>
    <row r="398" spans="1:11" ht="14" x14ac:dyDescent="0.3">
      <c r="A398" s="223">
        <v>6244</v>
      </c>
      <c r="B398" s="224" t="s">
        <v>399</v>
      </c>
      <c r="C398" s="256">
        <v>6114</v>
      </c>
      <c r="D398" s="243">
        <v>280867.81</v>
      </c>
      <c r="E398" s="243">
        <v>45.93847072293098</v>
      </c>
      <c r="F398" s="243">
        <v>0</v>
      </c>
      <c r="G398" s="243">
        <v>0</v>
      </c>
      <c r="H398" s="225">
        <v>0</v>
      </c>
      <c r="I398" s="243">
        <v>0</v>
      </c>
      <c r="J398" s="241">
        <f>SUM(H398+I398)</f>
        <v>0</v>
      </c>
      <c r="K398" s="7"/>
    </row>
    <row r="399" spans="1:11" ht="14" x14ac:dyDescent="0.3">
      <c r="A399" s="223">
        <v>6251</v>
      </c>
      <c r="B399" s="224" t="s">
        <v>400</v>
      </c>
      <c r="C399" s="256">
        <v>244</v>
      </c>
      <c r="D399" s="243">
        <v>193233.79</v>
      </c>
      <c r="E399" s="243">
        <v>791.94176229508196</v>
      </c>
      <c r="F399" s="243">
        <v>131.63999999999999</v>
      </c>
      <c r="G399" s="243">
        <v>32120.16</v>
      </c>
      <c r="H399" s="225">
        <v>30776.76</v>
      </c>
      <c r="I399" s="243">
        <v>0</v>
      </c>
      <c r="J399" s="241">
        <f>SUM(H399+I399)</f>
        <v>30776.76</v>
      </c>
      <c r="K399" s="7"/>
    </row>
    <row r="400" spans="1:11" ht="14" x14ac:dyDescent="0.3">
      <c r="A400" s="223">
        <v>6293</v>
      </c>
      <c r="B400" s="224" t="s">
        <v>401</v>
      </c>
      <c r="C400" s="256">
        <v>619</v>
      </c>
      <c r="D400" s="243">
        <v>608655.97</v>
      </c>
      <c r="E400" s="243">
        <v>983.2891276252019</v>
      </c>
      <c r="F400" s="243">
        <v>322.99</v>
      </c>
      <c r="G400" s="243">
        <v>199930.81</v>
      </c>
      <c r="H400" s="225">
        <v>191568.86</v>
      </c>
      <c r="I400" s="243">
        <v>0</v>
      </c>
      <c r="J400" s="241">
        <f>SUM(H400+I400)</f>
        <v>191568.86</v>
      </c>
      <c r="K400" s="7"/>
    </row>
    <row r="401" spans="1:11" ht="14" x14ac:dyDescent="0.3">
      <c r="A401" s="223">
        <v>6300</v>
      </c>
      <c r="B401" s="224" t="s">
        <v>402</v>
      </c>
      <c r="C401" s="256">
        <v>8156</v>
      </c>
      <c r="D401" s="243">
        <v>1805761.47</v>
      </c>
      <c r="E401" s="243">
        <v>221.40282859244726</v>
      </c>
      <c r="F401" s="243">
        <v>0</v>
      </c>
      <c r="G401" s="243">
        <v>0</v>
      </c>
      <c r="H401" s="225">
        <v>0</v>
      </c>
      <c r="I401" s="243">
        <v>0</v>
      </c>
      <c r="J401" s="241">
        <f>SUM(H401+I401)</f>
        <v>0</v>
      </c>
      <c r="K401" s="7"/>
    </row>
    <row r="402" spans="1:11" ht="14" x14ac:dyDescent="0.3">
      <c r="A402" s="223">
        <v>6307</v>
      </c>
      <c r="B402" s="224" t="s">
        <v>403</v>
      </c>
      <c r="C402" s="256">
        <v>6491</v>
      </c>
      <c r="D402" s="243">
        <v>1993833.43</v>
      </c>
      <c r="E402" s="243">
        <v>307.16891542135261</v>
      </c>
      <c r="F402" s="243">
        <v>0</v>
      </c>
      <c r="G402" s="243">
        <v>0</v>
      </c>
      <c r="H402" s="225">
        <v>0</v>
      </c>
      <c r="I402" s="243">
        <v>0</v>
      </c>
      <c r="J402" s="241">
        <f>SUM(H402+I402)</f>
        <v>0</v>
      </c>
      <c r="K402" s="7"/>
    </row>
    <row r="403" spans="1:11" ht="14" x14ac:dyDescent="0.3">
      <c r="A403" s="223">
        <v>6328</v>
      </c>
      <c r="B403" s="224" t="s">
        <v>404</v>
      </c>
      <c r="C403" s="256">
        <v>3861</v>
      </c>
      <c r="D403" s="243">
        <v>1998800.69</v>
      </c>
      <c r="E403" s="243">
        <v>517.68989639989638</v>
      </c>
      <c r="F403" s="243">
        <v>0</v>
      </c>
      <c r="G403" s="243">
        <v>0</v>
      </c>
      <c r="H403" s="225">
        <v>0</v>
      </c>
      <c r="I403" s="243">
        <v>0</v>
      </c>
      <c r="J403" s="241">
        <f>SUM(H403+I403)</f>
        <v>0</v>
      </c>
      <c r="K403" s="7"/>
    </row>
    <row r="404" spans="1:11" ht="14" x14ac:dyDescent="0.3">
      <c r="A404" s="223">
        <v>6370</v>
      </c>
      <c r="B404" s="224" t="s">
        <v>405</v>
      </c>
      <c r="C404" s="256">
        <v>1808</v>
      </c>
      <c r="D404" s="243">
        <v>805945.95000000007</v>
      </c>
      <c r="E404" s="243">
        <v>445.76656526548675</v>
      </c>
      <c r="F404" s="243">
        <v>0</v>
      </c>
      <c r="G404" s="243">
        <v>0</v>
      </c>
      <c r="H404" s="225">
        <v>0</v>
      </c>
      <c r="I404" s="243">
        <v>0</v>
      </c>
      <c r="J404" s="241">
        <f>SUM(H404+I404)</f>
        <v>0</v>
      </c>
      <c r="K404" s="7"/>
    </row>
    <row r="405" spans="1:11" ht="14" x14ac:dyDescent="0.3">
      <c r="A405" s="223">
        <v>6321</v>
      </c>
      <c r="B405" s="224" t="s">
        <v>406</v>
      </c>
      <c r="C405" s="256">
        <v>1138</v>
      </c>
      <c r="D405" s="243">
        <v>1026337.49</v>
      </c>
      <c r="E405" s="243">
        <v>901.87828646748676</v>
      </c>
      <c r="F405" s="243">
        <v>241.58</v>
      </c>
      <c r="G405" s="243">
        <v>274918.03999999998</v>
      </c>
      <c r="H405" s="225">
        <v>263419.81</v>
      </c>
      <c r="I405" s="243">
        <v>0</v>
      </c>
      <c r="J405" s="241">
        <f>SUM(H405+I405)</f>
        <v>263419.81</v>
      </c>
      <c r="K405" s="7"/>
    </row>
    <row r="406" spans="1:11" ht="14" x14ac:dyDescent="0.3">
      <c r="A406" s="223">
        <v>6335</v>
      </c>
      <c r="B406" s="224" t="s">
        <v>407</v>
      </c>
      <c r="C406" s="256">
        <v>1164</v>
      </c>
      <c r="D406" s="243">
        <v>1019979.75</v>
      </c>
      <c r="E406" s="243">
        <v>876.27126288659792</v>
      </c>
      <c r="F406" s="243">
        <v>215.97</v>
      </c>
      <c r="G406" s="243">
        <v>251389.08</v>
      </c>
      <c r="H406" s="225">
        <v>240874.93</v>
      </c>
      <c r="I406" s="243">
        <v>0</v>
      </c>
      <c r="J406" s="241">
        <f>SUM(H406+I406)</f>
        <v>240874.93</v>
      </c>
      <c r="K406" s="7"/>
    </row>
    <row r="407" spans="1:11" ht="14" x14ac:dyDescent="0.3">
      <c r="A407" s="223">
        <v>6354</v>
      </c>
      <c r="B407" s="224" t="s">
        <v>408</v>
      </c>
      <c r="C407" s="256">
        <v>303</v>
      </c>
      <c r="D407" s="243">
        <v>254605.4</v>
      </c>
      <c r="E407" s="243">
        <v>840.2818481848185</v>
      </c>
      <c r="F407" s="243">
        <v>179.98</v>
      </c>
      <c r="G407" s="243">
        <v>54533.94</v>
      </c>
      <c r="H407" s="225">
        <v>52253.1</v>
      </c>
      <c r="I407" s="243">
        <v>0</v>
      </c>
      <c r="J407" s="241">
        <f>SUM(H407+I407)</f>
        <v>52253.1</v>
      </c>
      <c r="K407" s="7"/>
    </row>
    <row r="408" spans="1:11" ht="14" x14ac:dyDescent="0.3">
      <c r="A408" s="223">
        <v>6384</v>
      </c>
      <c r="B408" s="224" t="s">
        <v>409</v>
      </c>
      <c r="C408" s="256">
        <v>843</v>
      </c>
      <c r="D408" s="243">
        <v>330295.34000000003</v>
      </c>
      <c r="E408" s="243">
        <v>391.80941874258605</v>
      </c>
      <c r="F408" s="243">
        <v>0</v>
      </c>
      <c r="G408" s="243">
        <v>0</v>
      </c>
      <c r="H408" s="225">
        <v>0</v>
      </c>
      <c r="I408" s="244">
        <v>18724.09</v>
      </c>
      <c r="J408" s="241">
        <f>SUM(H408+I408)</f>
        <v>18724.09</v>
      </c>
      <c r="K408" s="7"/>
    </row>
    <row r="409" spans="1:11" ht="14" x14ac:dyDescent="0.3">
      <c r="A409" s="223">
        <v>6412</v>
      </c>
      <c r="B409" s="224" t="s">
        <v>410</v>
      </c>
      <c r="C409" s="256">
        <v>457</v>
      </c>
      <c r="D409" s="243">
        <v>146430.75999999998</v>
      </c>
      <c r="E409" s="243">
        <v>320.41741794310718</v>
      </c>
      <c r="F409" s="243">
        <v>0</v>
      </c>
      <c r="G409" s="243">
        <v>0</v>
      </c>
      <c r="H409" s="225">
        <v>0</v>
      </c>
      <c r="I409" s="243">
        <v>0</v>
      </c>
      <c r="J409" s="241">
        <f>SUM(H409+I409)</f>
        <v>0</v>
      </c>
      <c r="K409" s="7"/>
    </row>
    <row r="410" spans="1:11" ht="14" x14ac:dyDescent="0.3">
      <c r="A410" s="223">
        <v>6440</v>
      </c>
      <c r="B410" s="224" t="s">
        <v>411</v>
      </c>
      <c r="C410" s="256">
        <v>164</v>
      </c>
      <c r="D410" s="243">
        <v>130886.2</v>
      </c>
      <c r="E410" s="243">
        <v>798.08658536585369</v>
      </c>
      <c r="F410" s="243">
        <v>137.79</v>
      </c>
      <c r="G410" s="243">
        <v>22597.56</v>
      </c>
      <c r="H410" s="225">
        <v>21652.43</v>
      </c>
      <c r="I410" s="243">
        <v>0</v>
      </c>
      <c r="J410" s="241">
        <f>SUM(H410+I410)</f>
        <v>21652.43</v>
      </c>
      <c r="K410" s="7"/>
    </row>
    <row r="411" spans="1:11" ht="14" x14ac:dyDescent="0.3">
      <c r="A411" s="223">
        <v>6419</v>
      </c>
      <c r="B411" s="224" t="s">
        <v>412</v>
      </c>
      <c r="C411" s="256">
        <v>2758</v>
      </c>
      <c r="D411" s="243">
        <v>101834.32</v>
      </c>
      <c r="E411" s="243">
        <v>36.923248730964467</v>
      </c>
      <c r="F411" s="243">
        <v>0</v>
      </c>
      <c r="G411" s="243">
        <v>0</v>
      </c>
      <c r="H411" s="225">
        <v>0</v>
      </c>
      <c r="I411" s="243">
        <v>0</v>
      </c>
      <c r="J411" s="241">
        <f>SUM(H411+I411)</f>
        <v>0</v>
      </c>
      <c r="K411" s="7"/>
    </row>
    <row r="412" spans="1:11" ht="14" x14ac:dyDescent="0.3">
      <c r="A412" s="223">
        <v>6426</v>
      </c>
      <c r="B412" s="224" t="s">
        <v>413</v>
      </c>
      <c r="C412" s="256">
        <v>767</v>
      </c>
      <c r="D412" s="243">
        <v>634826.25</v>
      </c>
      <c r="E412" s="243">
        <v>827.67438070404171</v>
      </c>
      <c r="F412" s="243">
        <v>167.37</v>
      </c>
      <c r="G412" s="243">
        <v>128372.79</v>
      </c>
      <c r="H412" s="225">
        <v>123003.7</v>
      </c>
      <c r="I412" s="243">
        <v>0</v>
      </c>
      <c r="J412" s="241">
        <f>SUM(H412+I412)</f>
        <v>123003.7</v>
      </c>
      <c r="K412" s="7"/>
    </row>
    <row r="413" spans="1:11" ht="14" x14ac:dyDescent="0.3">
      <c r="A413" s="223">
        <v>6461</v>
      </c>
      <c r="B413" s="224" t="s">
        <v>414</v>
      </c>
      <c r="C413" s="256">
        <v>2156</v>
      </c>
      <c r="D413" s="243">
        <v>1248071.54</v>
      </c>
      <c r="E413" s="243">
        <v>578.88290352504634</v>
      </c>
      <c r="F413" s="243">
        <v>0</v>
      </c>
      <c r="G413" s="243">
        <v>0</v>
      </c>
      <c r="H413" s="225">
        <v>0</v>
      </c>
      <c r="I413" s="244">
        <v>5896.97</v>
      </c>
      <c r="J413" s="241">
        <f>SUM(H413+I413)</f>
        <v>5896.97</v>
      </c>
      <c r="K413" s="7"/>
    </row>
    <row r="414" spans="1:11" ht="14" x14ac:dyDescent="0.3">
      <c r="A414" s="223">
        <v>6470</v>
      </c>
      <c r="B414" s="224" t="s">
        <v>415</v>
      </c>
      <c r="C414" s="256">
        <v>2191</v>
      </c>
      <c r="D414" s="243">
        <v>733921.02</v>
      </c>
      <c r="E414" s="243">
        <v>334.97079872204472</v>
      </c>
      <c r="F414" s="243">
        <v>0</v>
      </c>
      <c r="G414" s="243">
        <v>0</v>
      </c>
      <c r="H414" s="225">
        <v>0</v>
      </c>
      <c r="I414" s="243">
        <v>0</v>
      </c>
      <c r="J414" s="241">
        <f>SUM(H414+I414)</f>
        <v>0</v>
      </c>
      <c r="K414" s="7"/>
    </row>
    <row r="415" spans="1:11" ht="14" x14ac:dyDescent="0.3">
      <c r="A415" s="223">
        <v>6475</v>
      </c>
      <c r="B415" s="224" t="s">
        <v>416</v>
      </c>
      <c r="C415" s="256">
        <v>573</v>
      </c>
      <c r="D415" s="243">
        <v>360895.61</v>
      </c>
      <c r="E415" s="243">
        <v>629.83527050610815</v>
      </c>
      <c r="F415" s="243">
        <v>0</v>
      </c>
      <c r="G415" s="243">
        <v>0</v>
      </c>
      <c r="H415" s="225">
        <v>0</v>
      </c>
      <c r="I415" s="244">
        <v>5937.19</v>
      </c>
      <c r="J415" s="241">
        <f>SUM(H415+I415)</f>
        <v>5937.19</v>
      </c>
      <c r="K415" s="7"/>
    </row>
    <row r="416" spans="1:11" ht="14" x14ac:dyDescent="0.3">
      <c r="A416" s="223">
        <v>6482</v>
      </c>
      <c r="B416" s="224" t="s">
        <v>417</v>
      </c>
      <c r="C416" s="256">
        <v>524</v>
      </c>
      <c r="D416" s="243">
        <v>156391.31</v>
      </c>
      <c r="E416" s="243">
        <v>298.45669847328242</v>
      </c>
      <c r="F416" s="243">
        <v>0</v>
      </c>
      <c r="G416" s="243">
        <v>0</v>
      </c>
      <c r="H416" s="225">
        <v>0</v>
      </c>
      <c r="I416" s="243">
        <v>0</v>
      </c>
      <c r="J416" s="241">
        <f>SUM(H416+I416)</f>
        <v>0</v>
      </c>
      <c r="K416" s="7"/>
    </row>
    <row r="417" spans="1:11" ht="14" x14ac:dyDescent="0.3">
      <c r="A417" s="223">
        <v>6545</v>
      </c>
      <c r="B417" s="224" t="s">
        <v>418</v>
      </c>
      <c r="C417" s="256">
        <v>927</v>
      </c>
      <c r="D417" s="243">
        <v>492934.42</v>
      </c>
      <c r="E417" s="243">
        <v>531.75234088457387</v>
      </c>
      <c r="F417" s="243">
        <v>0</v>
      </c>
      <c r="G417" s="243">
        <v>0</v>
      </c>
      <c r="H417" s="225">
        <v>0</v>
      </c>
      <c r="I417" s="243">
        <v>0</v>
      </c>
      <c r="J417" s="241">
        <f>SUM(H417+I417)</f>
        <v>0</v>
      </c>
      <c r="K417" s="7"/>
    </row>
    <row r="418" spans="1:11" ht="14" x14ac:dyDescent="0.3">
      <c r="A418" s="223">
        <v>6608</v>
      </c>
      <c r="B418" s="224" t="s">
        <v>419</v>
      </c>
      <c r="C418" s="256">
        <v>1565</v>
      </c>
      <c r="D418" s="243">
        <v>929042.89</v>
      </c>
      <c r="E418" s="243">
        <v>593.63762939297123</v>
      </c>
      <c r="F418" s="243">
        <v>0</v>
      </c>
      <c r="G418" s="243">
        <v>0</v>
      </c>
      <c r="H418" s="225">
        <v>0</v>
      </c>
      <c r="I418" s="244">
        <v>7510.33</v>
      </c>
      <c r="J418" s="241">
        <f>SUM(H418+I418)</f>
        <v>7510.33</v>
      </c>
      <c r="K418" s="7"/>
    </row>
    <row r="419" spans="1:11" ht="14" x14ac:dyDescent="0.3">
      <c r="A419" s="223">
        <v>6615</v>
      </c>
      <c r="B419" s="224" t="s">
        <v>420</v>
      </c>
      <c r="C419" s="256">
        <v>277</v>
      </c>
      <c r="D419" s="243">
        <v>248462.35</v>
      </c>
      <c r="E419" s="243">
        <v>896.97599277978338</v>
      </c>
      <c r="F419" s="243">
        <v>236.68</v>
      </c>
      <c r="G419" s="243">
        <v>65560.36</v>
      </c>
      <c r="H419" s="225">
        <v>62818.35</v>
      </c>
      <c r="I419" s="243">
        <v>0</v>
      </c>
      <c r="J419" s="241">
        <f>SUM(H419+I419)</f>
        <v>62818.35</v>
      </c>
      <c r="K419" s="7"/>
    </row>
    <row r="420" spans="1:11" ht="14" x14ac:dyDescent="0.3">
      <c r="A420" s="223">
        <v>6678</v>
      </c>
      <c r="B420" s="224" t="s">
        <v>421</v>
      </c>
      <c r="C420" s="256">
        <v>1817</v>
      </c>
      <c r="D420" s="243">
        <v>772555.68</v>
      </c>
      <c r="E420" s="243">
        <v>425.1819922949918</v>
      </c>
      <c r="F420" s="243">
        <v>0</v>
      </c>
      <c r="G420" s="243">
        <v>0</v>
      </c>
      <c r="H420" s="225">
        <v>0</v>
      </c>
      <c r="I420" s="243">
        <v>0</v>
      </c>
      <c r="J420" s="241">
        <f>SUM(H420+I420)</f>
        <v>0</v>
      </c>
      <c r="K420" s="7"/>
    </row>
    <row r="421" spans="1:11" ht="14" x14ac:dyDescent="0.3">
      <c r="A421" s="223">
        <v>469</v>
      </c>
      <c r="B421" s="224" t="s">
        <v>422</v>
      </c>
      <c r="C421" s="256">
        <v>771</v>
      </c>
      <c r="D421" s="243">
        <v>580875.53</v>
      </c>
      <c r="E421" s="243">
        <v>753.40535667963684</v>
      </c>
      <c r="F421" s="243">
        <v>93.11</v>
      </c>
      <c r="G421" s="243">
        <v>71787.81</v>
      </c>
      <c r="H421" s="225">
        <v>68785.34</v>
      </c>
      <c r="I421" s="243">
        <v>0</v>
      </c>
      <c r="J421" s="241">
        <f>SUM(H421+I421)</f>
        <v>68785.34</v>
      </c>
      <c r="K421" s="7"/>
    </row>
    <row r="422" spans="1:11" ht="14" x14ac:dyDescent="0.3">
      <c r="A422" s="223">
        <v>6685</v>
      </c>
      <c r="B422" s="224" t="s">
        <v>423</v>
      </c>
      <c r="C422" s="256">
        <v>5053</v>
      </c>
      <c r="D422" s="243">
        <v>2754188.98</v>
      </c>
      <c r="E422" s="243">
        <v>545.060158321789</v>
      </c>
      <c r="F422" s="243">
        <v>0</v>
      </c>
      <c r="G422" s="243">
        <v>0</v>
      </c>
      <c r="H422" s="225">
        <v>0</v>
      </c>
      <c r="I422" s="243">
        <v>0</v>
      </c>
      <c r="J422" s="241">
        <f>SUM(H422+I422)</f>
        <v>0</v>
      </c>
      <c r="K422" s="7"/>
    </row>
    <row r="423" spans="1:11" ht="14" x14ac:dyDescent="0.3">
      <c r="A423" s="223">
        <v>6692</v>
      </c>
      <c r="B423" s="224" t="s">
        <v>424</v>
      </c>
      <c r="C423" s="256">
        <v>1094</v>
      </c>
      <c r="D423" s="243">
        <v>583916.22</v>
      </c>
      <c r="E423" s="243">
        <v>533.74425959780615</v>
      </c>
      <c r="F423" s="243">
        <v>0</v>
      </c>
      <c r="G423" s="243">
        <v>0</v>
      </c>
      <c r="H423" s="225">
        <v>0</v>
      </c>
      <c r="I423" s="243">
        <v>0</v>
      </c>
      <c r="J423" s="241">
        <f>SUM(H423+I423)</f>
        <v>0</v>
      </c>
      <c r="K423" s="7"/>
    </row>
    <row r="424" spans="1:11" ht="14" x14ac:dyDescent="0.3">
      <c r="A424" s="223">
        <v>6713</v>
      </c>
      <c r="B424" s="224" t="s">
        <v>425</v>
      </c>
      <c r="C424" s="256">
        <v>383</v>
      </c>
      <c r="D424" s="243">
        <v>329770.95</v>
      </c>
      <c r="E424" s="243">
        <v>861.02075718015669</v>
      </c>
      <c r="F424" s="243">
        <v>200.72</v>
      </c>
      <c r="G424" s="243">
        <v>76875.759999999995</v>
      </c>
      <c r="H424" s="225">
        <v>73660.490000000005</v>
      </c>
      <c r="I424" s="243">
        <v>0</v>
      </c>
      <c r="J424" s="241">
        <f>SUM(H424+I424)</f>
        <v>73660.490000000005</v>
      </c>
      <c r="K424" s="7"/>
    </row>
    <row r="425" spans="1:11" ht="14" x14ac:dyDescent="0.3">
      <c r="A425" s="223">
        <v>6720</v>
      </c>
      <c r="B425" s="224" t="s">
        <v>426</v>
      </c>
      <c r="C425" s="256">
        <v>446</v>
      </c>
      <c r="D425" s="243">
        <v>454394.1</v>
      </c>
      <c r="E425" s="243">
        <v>1018.8208520179371</v>
      </c>
      <c r="F425" s="243">
        <v>358.52</v>
      </c>
      <c r="G425" s="243">
        <v>159899.92000000001</v>
      </c>
      <c r="H425" s="225">
        <v>153212.23000000001</v>
      </c>
      <c r="I425" s="243">
        <v>0</v>
      </c>
      <c r="J425" s="241">
        <f>SUM(H425+I425)</f>
        <v>153212.23000000001</v>
      </c>
      <c r="K425" s="7"/>
    </row>
    <row r="426" spans="1:11" ht="14" x14ac:dyDescent="0.3">
      <c r="A426" s="223">
        <v>6734</v>
      </c>
      <c r="B426" s="224" t="s">
        <v>427</v>
      </c>
      <c r="C426" s="256">
        <v>1355</v>
      </c>
      <c r="D426" s="243">
        <v>604436.68000000005</v>
      </c>
      <c r="E426" s="243">
        <v>446.0787306273063</v>
      </c>
      <c r="F426" s="243">
        <v>0</v>
      </c>
      <c r="G426" s="243">
        <v>0</v>
      </c>
      <c r="H426" s="225">
        <v>0</v>
      </c>
      <c r="I426" s="243">
        <v>0</v>
      </c>
      <c r="J426" s="241">
        <f>SUM(H426+I426)</f>
        <v>0</v>
      </c>
      <c r="K426" s="7"/>
    </row>
    <row r="427" spans="1:11" ht="14.5" thickBot="1" x14ac:dyDescent="0.35">
      <c r="A427" s="226">
        <v>6748</v>
      </c>
      <c r="B427" s="227" t="s">
        <v>428</v>
      </c>
      <c r="C427" s="257">
        <v>333</v>
      </c>
      <c r="D427" s="249">
        <v>278806.86</v>
      </c>
      <c r="E427" s="249">
        <v>837.25783783783777</v>
      </c>
      <c r="F427" s="249">
        <v>176.96</v>
      </c>
      <c r="G427" s="249">
        <v>58927.68</v>
      </c>
      <c r="H427" s="228">
        <v>56463.08</v>
      </c>
      <c r="I427" s="245">
        <v>0</v>
      </c>
      <c r="J427" s="242">
        <f>SUM(H427+I427)</f>
        <v>56463.08</v>
      </c>
      <c r="K427" s="7"/>
    </row>
    <row r="428" spans="1:11" ht="14.5" thickBot="1" x14ac:dyDescent="0.35">
      <c r="A428" s="7"/>
      <c r="B428" s="207" t="s">
        <v>703</v>
      </c>
      <c r="C428" s="258">
        <f>SUM(C7:C427)</f>
        <v>832046</v>
      </c>
      <c r="D428" s="250"/>
      <c r="E428" s="250"/>
      <c r="F428" s="250"/>
      <c r="G428" s="250"/>
      <c r="H428" s="208">
        <f>SUM(H7:H427)</f>
        <v>19656200.000000007</v>
      </c>
      <c r="I428" s="208">
        <f>SUM(I7:I427)</f>
        <v>200000</v>
      </c>
      <c r="J428" s="206">
        <f>SUM(H428+I428)</f>
        <v>19856200.000000007</v>
      </c>
      <c r="K428" s="7"/>
    </row>
    <row r="429" spans="1:11" ht="14" x14ac:dyDescent="0.3">
      <c r="A429" s="7"/>
      <c r="B429" s="7"/>
      <c r="C429" s="259"/>
      <c r="D429" s="8"/>
      <c r="E429" s="8"/>
      <c r="F429" s="8"/>
      <c r="G429" s="8"/>
      <c r="H429" s="260" t="s">
        <v>732</v>
      </c>
      <c r="I429" s="260"/>
      <c r="J429" s="261">
        <f>SUM(J7:J427)</f>
        <v>19856200.000000004</v>
      </c>
      <c r="K429" s="7"/>
    </row>
    <row r="430" spans="1:11" ht="14" x14ac:dyDescent="0.3">
      <c r="A430" s="7"/>
      <c r="B430" s="7"/>
      <c r="C430" s="259"/>
      <c r="D430" s="8"/>
      <c r="E430" s="8"/>
      <c r="F430" s="8"/>
      <c r="G430" s="8"/>
      <c r="H430" s="8"/>
      <c r="I430" s="8"/>
      <c r="J430" s="7"/>
      <c r="K430" s="7"/>
    </row>
    <row r="431" spans="1:11" ht="14" x14ac:dyDescent="0.3">
      <c r="A431" s="7"/>
      <c r="B431" s="7"/>
      <c r="C431" s="259"/>
      <c r="D431" s="8"/>
      <c r="E431" s="8"/>
      <c r="F431" s="8"/>
      <c r="G431" s="8"/>
      <c r="H431" s="8"/>
      <c r="I431" s="8"/>
      <c r="J431" s="7"/>
      <c r="K431" s="7"/>
    </row>
    <row r="432" spans="1:11" ht="14" x14ac:dyDescent="0.3">
      <c r="A432" s="7"/>
      <c r="B432" s="7"/>
      <c r="C432" s="259"/>
      <c r="D432" s="8"/>
      <c r="E432" s="8"/>
      <c r="F432" s="8"/>
      <c r="G432" s="8"/>
      <c r="H432" s="8"/>
      <c r="I432" s="8"/>
      <c r="J432" s="7"/>
      <c r="K432" s="7"/>
    </row>
    <row r="433" spans="1:10" ht="14" x14ac:dyDescent="0.3">
      <c r="A433" s="7"/>
      <c r="B433" s="7"/>
      <c r="C433" s="259"/>
      <c r="D433" s="8"/>
      <c r="E433" s="8"/>
      <c r="F433" s="8"/>
      <c r="G433" s="8"/>
      <c r="H433" s="8"/>
      <c r="I433" s="8"/>
      <c r="J433" s="7"/>
    </row>
  </sheetData>
  <sortState xmlns:xlrd2="http://schemas.microsoft.com/office/spreadsheetml/2017/richdata2" ref="K8:M56">
    <sortCondition ref="L7:L56"/>
  </sortState>
  <mergeCells count="1">
    <mergeCell ref="H429:I429"/>
  </mergeCells>
  <phoneticPr fontId="3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47"/>
  <sheetViews>
    <sheetView zoomScaleNormal="100" workbookViewId="0">
      <pane xSplit="2" ySplit="3" topLeftCell="C406" activePane="bottomRight" state="frozen"/>
      <selection pane="topRight" activeCell="C1" sqref="C1"/>
      <selection pane="bottomLeft" activeCell="A4" sqref="A4"/>
      <selection pane="bottomRight" activeCell="N424" sqref="N4:N424"/>
    </sheetView>
  </sheetViews>
  <sheetFormatPr defaultRowHeight="12.75" customHeight="1" x14ac:dyDescent="0.25"/>
  <cols>
    <col min="1" max="1" width="15" customWidth="1"/>
    <col min="2" max="2" width="25.81640625" customWidth="1"/>
    <col min="3" max="3" width="19" style="3" customWidth="1"/>
    <col min="4" max="4" width="17.7265625" bestFit="1" customWidth="1"/>
    <col min="5" max="8" width="14" customWidth="1"/>
    <col min="9" max="10" width="15" customWidth="1"/>
    <col min="11" max="11" width="20.36328125" customWidth="1"/>
    <col min="12" max="12" width="14.1796875" customWidth="1"/>
    <col min="13" max="13" width="14.54296875" style="4" customWidth="1"/>
    <col min="14" max="14" width="23.6328125" style="128" customWidth="1"/>
    <col min="15" max="16" width="19" style="128" customWidth="1"/>
    <col min="17" max="17" width="18" style="139" bestFit="1" customWidth="1"/>
    <col min="18" max="18" width="16.6328125" style="4" bestFit="1" customWidth="1"/>
    <col min="19" max="19" width="16" customWidth="1"/>
    <col min="20" max="20" width="4.90625" bestFit="1" customWidth="1"/>
    <col min="21" max="21" width="5.26953125" customWidth="1"/>
    <col min="23" max="23" width="19.7265625" bestFit="1" customWidth="1"/>
    <col min="24" max="24" width="30.36328125" bestFit="1" customWidth="1"/>
    <col min="25" max="25" width="14.81640625" bestFit="1" customWidth="1"/>
    <col min="26" max="26" width="8.7265625" style="146"/>
    <col min="29" max="29" width="23.26953125" bestFit="1" customWidth="1"/>
    <col min="30" max="30" width="16.90625" customWidth="1"/>
  </cols>
  <sheetData>
    <row r="1" spans="1:41" ht="14" x14ac:dyDescent="0.3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7"/>
      <c r="L1" s="7"/>
      <c r="M1" s="8"/>
      <c r="N1" s="162" t="s">
        <v>496</v>
      </c>
      <c r="O1" s="162"/>
      <c r="P1" s="162"/>
      <c r="Q1" s="137"/>
      <c r="R1" s="8"/>
      <c r="S1" s="7"/>
      <c r="T1" s="7"/>
      <c r="U1" s="7"/>
      <c r="V1" s="7"/>
      <c r="W1" s="7"/>
      <c r="X1" s="7"/>
      <c r="Y1" s="7"/>
      <c r="Z1" s="144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1" s="16" customFormat="1" ht="14" x14ac:dyDescent="0.3">
      <c r="A2" s="12"/>
      <c r="B2" s="13">
        <v>45090.395833333336</v>
      </c>
      <c r="C2" s="14"/>
      <c r="D2" s="12"/>
      <c r="E2" s="12"/>
      <c r="F2" s="12"/>
      <c r="G2" s="12"/>
      <c r="H2" s="12"/>
      <c r="I2" s="12"/>
      <c r="J2" s="12"/>
      <c r="K2" s="4">
        <v>392431087.68000001</v>
      </c>
      <c r="L2" s="15"/>
      <c r="M2" s="17">
        <f>K433</f>
        <v>660.3</v>
      </c>
      <c r="N2" s="163">
        <f>SUM(N4:N350)</f>
        <v>15272330.380000008</v>
      </c>
      <c r="O2" s="163">
        <f>+Q2/N2</f>
        <v>1.287046541747219</v>
      </c>
      <c r="P2" s="163"/>
      <c r="Q2" s="126">
        <f>19856200-200000</f>
        <v>19656200</v>
      </c>
      <c r="R2" s="158"/>
      <c r="S2" s="15"/>
      <c r="T2" s="15"/>
      <c r="U2" s="15"/>
      <c r="V2" s="15"/>
      <c r="W2" s="15"/>
      <c r="X2" s="15"/>
      <c r="Y2" s="15"/>
      <c r="Z2" s="145"/>
      <c r="AA2" s="15"/>
      <c r="AB2" s="179" t="s">
        <v>695</v>
      </c>
      <c r="AC2" s="178"/>
      <c r="AD2" s="178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</row>
    <row r="3" spans="1:41" ht="88" customHeight="1" x14ac:dyDescent="0.35">
      <c r="A3" s="5" t="s">
        <v>469</v>
      </c>
      <c r="B3" s="5" t="s">
        <v>470</v>
      </c>
      <c r="C3" s="6" t="s">
        <v>468</v>
      </c>
      <c r="D3" s="5"/>
      <c r="E3" s="5"/>
      <c r="F3" s="5"/>
      <c r="G3" s="5"/>
      <c r="H3" s="5"/>
      <c r="I3" s="5"/>
      <c r="J3" s="5"/>
      <c r="K3" s="124" t="s">
        <v>480</v>
      </c>
      <c r="L3" s="124" t="s">
        <v>481</v>
      </c>
      <c r="M3" s="124" t="s">
        <v>493</v>
      </c>
      <c r="N3" s="127" t="s">
        <v>497</v>
      </c>
      <c r="O3" s="127" t="s">
        <v>699</v>
      </c>
      <c r="P3" s="127" t="s">
        <v>700</v>
      </c>
      <c r="Q3" s="138" t="s">
        <v>482</v>
      </c>
      <c r="R3" s="159" t="s">
        <v>479</v>
      </c>
      <c r="S3" s="7"/>
      <c r="T3" s="7"/>
      <c r="U3" s="7"/>
      <c r="V3" s="7"/>
      <c r="W3" s="7"/>
      <c r="X3" s="7"/>
      <c r="Y3" s="7" t="s">
        <v>494</v>
      </c>
      <c r="Z3" s="161" t="s">
        <v>495</v>
      </c>
      <c r="AA3" s="7"/>
      <c r="AB3" s="173" t="s">
        <v>469</v>
      </c>
      <c r="AC3" s="174" t="s">
        <v>470</v>
      </c>
      <c r="AD3" s="175" t="s">
        <v>694</v>
      </c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41" ht="15" x14ac:dyDescent="0.3">
      <c r="A4" s="7">
        <v>7</v>
      </c>
      <c r="B4" s="7" t="s">
        <v>10</v>
      </c>
      <c r="C4" s="7">
        <v>809</v>
      </c>
      <c r="D4" s="8">
        <v>322723.32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4">
        <f>+SUM(D4-E4-F4-G4-H4-I4-J4)</f>
        <v>322723.32</v>
      </c>
      <c r="L4" s="8">
        <f>K4/C4</f>
        <v>398.9163411619283</v>
      </c>
      <c r="M4" s="110">
        <f>MAX(ROUND((L4-M$2),2),0)</f>
        <v>0</v>
      </c>
      <c r="N4" s="125">
        <f>MAX(ROUND((M4*C4),2),0)</f>
        <v>0</v>
      </c>
      <c r="O4" s="125"/>
      <c r="P4" s="125"/>
      <c r="Q4" s="137">
        <f>N4/N$2</f>
        <v>0</v>
      </c>
      <c r="R4" s="8">
        <f>ROUND(Q4*N$435,2)-0</f>
        <v>0</v>
      </c>
      <c r="S4" s="7">
        <v>0</v>
      </c>
      <c r="T4" s="7">
        <f>+T3+1</f>
        <v>1</v>
      </c>
      <c r="U4" s="7"/>
      <c r="V4" s="7">
        <f>SUM(A4-W4)</f>
        <v>0</v>
      </c>
      <c r="W4" s="9">
        <v>7</v>
      </c>
      <c r="X4" s="10" t="s">
        <v>10</v>
      </c>
      <c r="Y4" s="11">
        <v>42.948300132852744</v>
      </c>
      <c r="Z4" s="144">
        <f>C4/Y4</f>
        <v>18.836601157612893</v>
      </c>
      <c r="AA4" s="7"/>
      <c r="AB4" s="176" t="s">
        <v>691</v>
      </c>
      <c r="AC4" s="176" t="s">
        <v>11</v>
      </c>
      <c r="AD4" s="177">
        <v>4987.21</v>
      </c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 ht="15" x14ac:dyDescent="0.3">
      <c r="A5" s="7">
        <v>14</v>
      </c>
      <c r="B5" s="7" t="s">
        <v>11</v>
      </c>
      <c r="C5" s="7">
        <v>1497</v>
      </c>
      <c r="D5" s="8">
        <v>960372.45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4">
        <f>+SUM(D5-E5-F5-G5-H5-I5-J5)</f>
        <v>960372.45</v>
      </c>
      <c r="L5" s="8">
        <f>K5/C5</f>
        <v>641.53136272545089</v>
      </c>
      <c r="M5" s="110">
        <f>MAX(ROUND((L5-M$2),2),0)</f>
        <v>0</v>
      </c>
      <c r="N5" s="125">
        <f>MAX(ROUND((M5*C5),2),0)</f>
        <v>0</v>
      </c>
      <c r="O5" s="125"/>
      <c r="P5" s="125"/>
      <c r="Q5" s="137">
        <f>N5/N$2</f>
        <v>0</v>
      </c>
      <c r="R5" s="8">
        <f>ROUND(Q5*N$435,2)-0</f>
        <v>0</v>
      </c>
      <c r="S5" s="7">
        <v>0</v>
      </c>
      <c r="T5" s="7">
        <f>+T4+1</f>
        <v>2</v>
      </c>
      <c r="U5" s="7"/>
      <c r="V5" s="7">
        <f>SUM(A5-W5)</f>
        <v>0</v>
      </c>
      <c r="W5" s="9">
        <v>14</v>
      </c>
      <c r="X5" s="10" t="s">
        <v>11</v>
      </c>
      <c r="Y5" s="11">
        <v>486.73997792392754</v>
      </c>
      <c r="Z5" s="144">
        <f>C5/Y5</f>
        <v>3.0755640956082835</v>
      </c>
      <c r="AA5" s="7"/>
      <c r="AB5" s="176" t="s">
        <v>689</v>
      </c>
      <c r="AC5" s="176" t="s">
        <v>12</v>
      </c>
      <c r="AD5" s="177">
        <v>1991.01</v>
      </c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1" ht="15" x14ac:dyDescent="0.3">
      <c r="A6" s="7">
        <v>63</v>
      </c>
      <c r="B6" s="7" t="s">
        <v>12</v>
      </c>
      <c r="C6" s="7">
        <v>408</v>
      </c>
      <c r="D6" s="8">
        <v>262392.7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4">
        <f>+SUM(D6-E6-F6-G6-H6-I6-J6)</f>
        <v>262392.7</v>
      </c>
      <c r="L6" s="8">
        <f>K6/C6</f>
        <v>643.1193627450981</v>
      </c>
      <c r="M6" s="110">
        <f>MAX(ROUND((L6-M$2),2),0)</f>
        <v>0</v>
      </c>
      <c r="N6" s="125">
        <f>MAX(ROUND((M6*C6),2),0)</f>
        <v>0</v>
      </c>
      <c r="O6" s="125"/>
      <c r="P6" s="125"/>
      <c r="Q6" s="137">
        <f>N6/N$2</f>
        <v>0</v>
      </c>
      <c r="R6" s="8">
        <f>ROUND(Q6*N$435,2)-0</f>
        <v>0</v>
      </c>
      <c r="S6" s="7">
        <v>0</v>
      </c>
      <c r="T6" s="7">
        <f>+T5+1</f>
        <v>3</v>
      </c>
      <c r="U6" s="7"/>
      <c r="V6" s="7">
        <f>SUM(A6-W6)</f>
        <v>0</v>
      </c>
      <c r="W6" s="9">
        <v>63</v>
      </c>
      <c r="X6" s="10" t="s">
        <v>12</v>
      </c>
      <c r="Y6" s="11">
        <v>67.224280656521515</v>
      </c>
      <c r="Z6" s="144">
        <f>C6/Y6</f>
        <v>6.0692356394953757</v>
      </c>
      <c r="AA6" s="7"/>
      <c r="AB6" s="171" t="s">
        <v>548</v>
      </c>
      <c r="AC6" s="171" t="s">
        <v>14</v>
      </c>
      <c r="AD6" s="172">
        <v>47532.02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ht="15" x14ac:dyDescent="0.3">
      <c r="A7" s="7">
        <v>70</v>
      </c>
      <c r="B7" s="7" t="s">
        <v>13</v>
      </c>
      <c r="C7" s="7">
        <v>722</v>
      </c>
      <c r="D7" s="8">
        <v>345668.98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4">
        <f>+SUM(D7-E7-F7-G7-H7-I7-J7)</f>
        <v>345668.98</v>
      </c>
      <c r="L7" s="8">
        <f>K7/C7</f>
        <v>478.76590027700826</v>
      </c>
      <c r="M7" s="110">
        <f>MAX(ROUND((L7-M$2),2),0)</f>
        <v>0</v>
      </c>
      <c r="N7" s="125">
        <f>MAX(ROUND((M7*C7),2),0)</f>
        <v>0</v>
      </c>
      <c r="O7" s="125"/>
      <c r="P7" s="125"/>
      <c r="Q7" s="137">
        <f>N7/N$2</f>
        <v>0</v>
      </c>
      <c r="R7" s="8">
        <f>ROUND(Q7*N$435,2)-0</f>
        <v>0</v>
      </c>
      <c r="S7" s="7">
        <v>0</v>
      </c>
      <c r="T7" s="7">
        <f>+T6+1</f>
        <v>4</v>
      </c>
      <c r="U7" s="7"/>
      <c r="V7" s="7">
        <f>SUM(A7-W7)</f>
        <v>0</v>
      </c>
      <c r="W7" s="9">
        <v>70</v>
      </c>
      <c r="X7" s="10" t="s">
        <v>13</v>
      </c>
      <c r="Y7" s="11">
        <v>68.3581578823634</v>
      </c>
      <c r="Z7" s="144">
        <f>C7/Y7</f>
        <v>10.562016624884476</v>
      </c>
      <c r="AA7" s="7"/>
      <c r="AB7" s="171" t="s">
        <v>599</v>
      </c>
      <c r="AC7" s="171" t="s">
        <v>16</v>
      </c>
      <c r="AD7" s="172">
        <v>53576.17</v>
      </c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ht="15" x14ac:dyDescent="0.3">
      <c r="A8" s="7">
        <v>84</v>
      </c>
      <c r="B8" s="7" t="s">
        <v>14</v>
      </c>
      <c r="C8" s="7">
        <v>240</v>
      </c>
      <c r="D8" s="8">
        <v>210000.44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4">
        <f>+SUM(D8-E8-F8-G8-H8-I8-J8)</f>
        <v>210000.44</v>
      </c>
      <c r="L8" s="8">
        <f>K8/C8</f>
        <v>875.00183333333337</v>
      </c>
      <c r="M8" s="110">
        <f>MAX(ROUND((L8-M$2),2),0)</f>
        <v>214.7</v>
      </c>
      <c r="N8" s="125">
        <f>MAX(ROUND((M8*C8),2),0)</f>
        <v>51528</v>
      </c>
      <c r="O8" s="125">
        <f>ROUND(+N8*$O$2,2)</f>
        <v>66318.929999999993</v>
      </c>
      <c r="P8" s="125">
        <f>+O8-R8</f>
        <v>0</v>
      </c>
      <c r="Q8" s="137">
        <f>N8/N$2</f>
        <v>3.3739448216415532E-3</v>
      </c>
      <c r="R8" s="8">
        <f>ROUND(Q8*N$435,2)-0</f>
        <v>66318.929999999993</v>
      </c>
      <c r="S8" s="7">
        <v>49372.88</v>
      </c>
      <c r="T8" s="7">
        <v>1</v>
      </c>
      <c r="U8" s="7">
        <f>+U7+1</f>
        <v>1</v>
      </c>
      <c r="V8" s="7">
        <f>SUM(A8-W8)</f>
        <v>0</v>
      </c>
      <c r="W8" s="9">
        <v>84</v>
      </c>
      <c r="X8" s="10" t="s">
        <v>14</v>
      </c>
      <c r="Y8" s="11">
        <v>136.7320621710505</v>
      </c>
      <c r="Z8" s="144">
        <f>C8/Y8</f>
        <v>1.7552576637055493</v>
      </c>
      <c r="AA8" s="7"/>
      <c r="AB8" s="171" t="s">
        <v>561</v>
      </c>
      <c r="AC8" s="171" t="s">
        <v>22</v>
      </c>
      <c r="AD8" s="172">
        <v>54843.26</v>
      </c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1:41" ht="15" x14ac:dyDescent="0.3">
      <c r="A9" s="7">
        <v>91</v>
      </c>
      <c r="B9" s="7" t="s">
        <v>15</v>
      </c>
      <c r="C9" s="7">
        <v>525</v>
      </c>
      <c r="D9" s="8">
        <v>519916.2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4">
        <f>+SUM(D9-E9-F9-G9-H9-I9-J9)</f>
        <v>519916.2</v>
      </c>
      <c r="L9" s="8">
        <f>K9/C9</f>
        <v>990.31657142857148</v>
      </c>
      <c r="M9" s="110">
        <f>MAX(ROUND((L9-M$2),2),0)</f>
        <v>330.02</v>
      </c>
      <c r="N9" s="125">
        <f>MAX(ROUND((M9*C9),2),0)</f>
        <v>173260.5</v>
      </c>
      <c r="O9" s="125">
        <f>ROUND(+N9*$O$2,2)</f>
        <v>222994.33</v>
      </c>
      <c r="P9" s="125">
        <f>+O9-R9</f>
        <v>0</v>
      </c>
      <c r="Q9" s="137">
        <f>N9/N$2</f>
        <v>1.1344732315828799E-2</v>
      </c>
      <c r="R9" s="8">
        <f>ROUND(Q9*N$435,2)-0</f>
        <v>222994.33</v>
      </c>
      <c r="S9" s="7">
        <v>166014.01</v>
      </c>
      <c r="T9" s="7">
        <f>+T8+1</f>
        <v>2</v>
      </c>
      <c r="U9" s="7">
        <f>+U8+1</f>
        <v>2</v>
      </c>
      <c r="V9" s="7">
        <f>SUM(A9-W9)</f>
        <v>0</v>
      </c>
      <c r="W9" s="9">
        <v>91</v>
      </c>
      <c r="X9" s="10" t="s">
        <v>15</v>
      </c>
      <c r="Y9" s="11">
        <v>133.42990589305882</v>
      </c>
      <c r="Z9" s="144">
        <f>C9/Y9</f>
        <v>3.934650155721283</v>
      </c>
      <c r="AA9" s="7"/>
      <c r="AB9" s="171" t="s">
        <v>509</v>
      </c>
      <c r="AC9" s="171" t="s">
        <v>26</v>
      </c>
      <c r="AD9" s="172">
        <v>184912.86</v>
      </c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</row>
    <row r="10" spans="1:41" ht="15" x14ac:dyDescent="0.3">
      <c r="A10" s="7">
        <v>105</v>
      </c>
      <c r="B10" s="7" t="s">
        <v>16</v>
      </c>
      <c r="C10" s="7">
        <v>453</v>
      </c>
      <c r="D10" s="8">
        <v>356758.17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4">
        <f>+SUM(D10-E10-F10-G10-H10-I10-J10)</f>
        <v>356758.17</v>
      </c>
      <c r="L10" s="8">
        <f>K10/C10</f>
        <v>787.54562913907284</v>
      </c>
      <c r="M10" s="110">
        <f>MAX(ROUND((L10-M$2),2),0)</f>
        <v>127.25</v>
      </c>
      <c r="N10" s="125">
        <f>MAX(ROUND((M10*C10),2),0)</f>
        <v>57644.25</v>
      </c>
      <c r="O10" s="125">
        <f>ROUND(+N10*$O$2,2)</f>
        <v>74190.83</v>
      </c>
      <c r="P10" s="125">
        <f>+O10-R10</f>
        <v>0</v>
      </c>
      <c r="Q10" s="137">
        <f>N10/N$2</f>
        <v>3.7744239789029477E-3</v>
      </c>
      <c r="R10" s="8">
        <f>ROUND(Q10*N$435,2)-0</f>
        <v>74190.83</v>
      </c>
      <c r="S10" s="7">
        <v>55233.32</v>
      </c>
      <c r="T10" s="7">
        <f>+T9+1</f>
        <v>3</v>
      </c>
      <c r="U10" s="7">
        <f>+U9+1</f>
        <v>3</v>
      </c>
      <c r="V10" s="7">
        <f>SUM(A10-W10)</f>
        <v>0</v>
      </c>
      <c r="W10" s="9">
        <v>105</v>
      </c>
      <c r="X10" s="10" t="s">
        <v>16</v>
      </c>
      <c r="Y10" s="11">
        <v>108.33522183286189</v>
      </c>
      <c r="Z10" s="144">
        <f>C10/Y10</f>
        <v>4.1814655689622553</v>
      </c>
      <c r="AA10" s="7"/>
      <c r="AB10" s="171" t="s">
        <v>549</v>
      </c>
      <c r="AC10" s="171" t="s">
        <v>27</v>
      </c>
      <c r="AD10" s="172">
        <v>162554.01999999999</v>
      </c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1:41" ht="15" x14ac:dyDescent="0.3">
      <c r="A11" s="148">
        <v>112</v>
      </c>
      <c r="B11" s="148" t="s">
        <v>17</v>
      </c>
      <c r="C11" s="148">
        <v>1668</v>
      </c>
      <c r="D11" s="149">
        <v>773530.23</v>
      </c>
      <c r="E11" s="149">
        <v>0</v>
      </c>
      <c r="F11" s="149">
        <v>0</v>
      </c>
      <c r="G11" s="149">
        <v>0</v>
      </c>
      <c r="H11" s="149">
        <v>0</v>
      </c>
      <c r="I11" s="149">
        <v>0</v>
      </c>
      <c r="J11" s="149">
        <v>0</v>
      </c>
      <c r="K11" s="150">
        <f>+SUM(D11-E11-F11-G11-H11-I11-J11)</f>
        <v>773530.23</v>
      </c>
      <c r="L11" s="149">
        <f>K11/C11</f>
        <v>463.74714028776975</v>
      </c>
      <c r="M11" s="151">
        <f>MAX(ROUND((L11-M$2),2),0)</f>
        <v>0</v>
      </c>
      <c r="N11" s="152">
        <f>MAX(ROUND((M11*C11),2),0)</f>
        <v>0</v>
      </c>
      <c r="O11" s="152"/>
      <c r="P11" s="152"/>
      <c r="Q11" s="153">
        <f>N11/N$2</f>
        <v>0</v>
      </c>
      <c r="R11" s="8">
        <f>ROUND(Q11*N$435,2)-0</f>
        <v>0</v>
      </c>
      <c r="S11" s="148">
        <v>0</v>
      </c>
      <c r="T11" s="7">
        <f>+T10+1</f>
        <v>4</v>
      </c>
      <c r="U11" s="148"/>
      <c r="V11" s="148">
        <f>SUM(A11-W11)</f>
        <v>0</v>
      </c>
      <c r="W11" s="154">
        <v>112</v>
      </c>
      <c r="X11" s="155" t="s">
        <v>17</v>
      </c>
      <c r="Y11" s="156">
        <v>13.028044142795311</v>
      </c>
      <c r="Z11" s="157">
        <f>C11/Y11</f>
        <v>128.03149741570587</v>
      </c>
      <c r="AA11" s="7"/>
      <c r="AB11" s="171" t="s">
        <v>602</v>
      </c>
      <c r="AC11" s="171" t="s">
        <v>28</v>
      </c>
      <c r="AD11" s="172">
        <v>69249.2</v>
      </c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</row>
    <row r="12" spans="1:41" ht="15" x14ac:dyDescent="0.3">
      <c r="A12" s="7">
        <v>119</v>
      </c>
      <c r="B12" s="7" t="s">
        <v>18</v>
      </c>
      <c r="C12" s="7">
        <v>1510</v>
      </c>
      <c r="D12" s="8">
        <v>850197.9</v>
      </c>
      <c r="E12" s="8">
        <v>0</v>
      </c>
      <c r="F12" s="8">
        <v>0</v>
      </c>
      <c r="G12" s="8">
        <v>1014.3</v>
      </c>
      <c r="H12" s="8">
        <v>0</v>
      </c>
      <c r="I12" s="8">
        <v>0</v>
      </c>
      <c r="J12" s="8">
        <v>0</v>
      </c>
      <c r="K12" s="4">
        <f>+SUM(D12-E12-F12-G12-H12-I12-J12)</f>
        <v>849183.6</v>
      </c>
      <c r="L12" s="8">
        <f>K12/C12</f>
        <v>562.37324503311254</v>
      </c>
      <c r="M12" s="110">
        <f>MAX(ROUND((L12-M$2),2),0)</f>
        <v>0</v>
      </c>
      <c r="N12" s="125">
        <f>MAX(ROUND((M12*C12),2),0)</f>
        <v>0</v>
      </c>
      <c r="O12" s="125"/>
      <c r="P12" s="125"/>
      <c r="Q12" s="137">
        <f>N12/N$2</f>
        <v>0</v>
      </c>
      <c r="R12" s="8">
        <f>ROUND(Q12*N$435,2)-0</f>
        <v>0</v>
      </c>
      <c r="S12" s="7">
        <v>0</v>
      </c>
      <c r="T12" s="7">
        <f>+T11+1</f>
        <v>5</v>
      </c>
      <c r="U12" s="7"/>
      <c r="V12" s="7">
        <f>SUM(A12-W12)</f>
        <v>0</v>
      </c>
      <c r="W12" s="9">
        <v>119</v>
      </c>
      <c r="X12" s="10" t="s">
        <v>18</v>
      </c>
      <c r="Y12" s="11">
        <v>162.66264466408194</v>
      </c>
      <c r="Z12" s="144">
        <f>C12/Y12</f>
        <v>9.2830164117787017</v>
      </c>
      <c r="AA12" s="7"/>
      <c r="AB12" s="171" t="s">
        <v>529</v>
      </c>
      <c r="AC12" s="171" t="s">
        <v>34</v>
      </c>
      <c r="AD12" s="172">
        <v>126375.03</v>
      </c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ht="15" x14ac:dyDescent="0.3">
      <c r="A13" s="7">
        <v>140</v>
      </c>
      <c r="B13" s="7" t="s">
        <v>19</v>
      </c>
      <c r="C13" s="7">
        <v>2231</v>
      </c>
      <c r="D13" s="8">
        <v>1224789.3500000001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4">
        <f>+SUM(D13-E13-F13-G13-H13-I13-J13)</f>
        <v>1224789.3500000001</v>
      </c>
      <c r="L13" s="8">
        <f>K13/C13</f>
        <v>548.9867099955178</v>
      </c>
      <c r="M13" s="110">
        <f>MAX(ROUND((L13-M$2),2),0)</f>
        <v>0</v>
      </c>
      <c r="N13" s="125">
        <f>MAX(ROUND((M13*C13),2),0)</f>
        <v>0</v>
      </c>
      <c r="O13" s="125"/>
      <c r="P13" s="125"/>
      <c r="Q13" s="137">
        <f>N13/N$2</f>
        <v>0</v>
      </c>
      <c r="R13" s="8">
        <f>ROUND(Q13*N$435,2)-0</f>
        <v>0</v>
      </c>
      <c r="S13" s="7">
        <v>0</v>
      </c>
      <c r="T13" s="7">
        <f>+T12+1</f>
        <v>6</v>
      </c>
      <c r="U13" s="7"/>
      <c r="V13" s="7">
        <f>SUM(A13-W13)</f>
        <v>0</v>
      </c>
      <c r="W13" s="9">
        <v>140</v>
      </c>
      <c r="X13" s="10" t="s">
        <v>431</v>
      </c>
      <c r="Y13" s="11">
        <v>542.52598650428388</v>
      </c>
      <c r="Z13" s="144">
        <f>C13/Y13</f>
        <v>4.1122454140404274</v>
      </c>
      <c r="AA13" s="7"/>
      <c r="AB13" s="171" t="s">
        <v>628</v>
      </c>
      <c r="AC13" s="171" t="s">
        <v>36</v>
      </c>
      <c r="AD13" s="172">
        <v>17601.57</v>
      </c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ht="15" x14ac:dyDescent="0.3">
      <c r="A14" s="148">
        <v>147</v>
      </c>
      <c r="B14" s="148" t="s">
        <v>20</v>
      </c>
      <c r="C14" s="148">
        <v>14825</v>
      </c>
      <c r="D14" s="149">
        <v>3684217.2</v>
      </c>
      <c r="E14" s="149">
        <v>10701</v>
      </c>
      <c r="F14" s="149">
        <v>0</v>
      </c>
      <c r="G14" s="149">
        <v>14063.5</v>
      </c>
      <c r="H14" s="149">
        <v>0</v>
      </c>
      <c r="I14" s="149">
        <v>0</v>
      </c>
      <c r="J14" s="149">
        <v>0</v>
      </c>
      <c r="K14" s="150">
        <f>+SUM(D14-E14-F14-G14-H14-I14-J14)</f>
        <v>3659452.7</v>
      </c>
      <c r="L14" s="149">
        <f>K14/C14</f>
        <v>246.84335244519394</v>
      </c>
      <c r="M14" s="151">
        <f>MAX(ROUND((L14-M$2),2),0)</f>
        <v>0</v>
      </c>
      <c r="N14" s="152">
        <f>MAX(ROUND((M14*C14),2),0)</f>
        <v>0</v>
      </c>
      <c r="O14" s="152"/>
      <c r="P14" s="152"/>
      <c r="Q14" s="153">
        <f>N14/N$2</f>
        <v>0</v>
      </c>
      <c r="R14" s="8">
        <f>ROUND(Q14*N$435,2)-0</f>
        <v>0</v>
      </c>
      <c r="S14" s="148">
        <v>0</v>
      </c>
      <c r="T14" s="7">
        <f>+T13+1</f>
        <v>7</v>
      </c>
      <c r="U14" s="148"/>
      <c r="V14" s="148">
        <f>SUM(A14-W14)</f>
        <v>0</v>
      </c>
      <c r="W14" s="154">
        <v>147</v>
      </c>
      <c r="X14" s="155" t="s">
        <v>20</v>
      </c>
      <c r="Y14" s="156">
        <v>44.615704534976132</v>
      </c>
      <c r="Z14" s="157">
        <f>C14/Y14</f>
        <v>332.2821000927612</v>
      </c>
      <c r="AA14" s="7"/>
      <c r="AB14" s="171" t="s">
        <v>664</v>
      </c>
      <c r="AC14" s="176" t="s">
        <v>43</v>
      </c>
      <c r="AD14" s="177">
        <v>12056.7</v>
      </c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ht="15" x14ac:dyDescent="0.3">
      <c r="A15" s="7">
        <v>154</v>
      </c>
      <c r="B15" s="7" t="s">
        <v>21</v>
      </c>
      <c r="C15" s="7">
        <v>1315</v>
      </c>
      <c r="D15" s="8">
        <v>693849.54</v>
      </c>
      <c r="E15" s="8">
        <v>0</v>
      </c>
      <c r="F15" s="8">
        <v>8872.4</v>
      </c>
      <c r="G15" s="8">
        <v>0</v>
      </c>
      <c r="H15" s="8">
        <v>0</v>
      </c>
      <c r="I15" s="8">
        <v>0</v>
      </c>
      <c r="J15" s="8">
        <v>0</v>
      </c>
      <c r="K15" s="4">
        <f>+SUM(D15-E15-F15-G15-H15-I15-J15)</f>
        <v>684977.14</v>
      </c>
      <c r="L15" s="8">
        <f>K15/C15</f>
        <v>520.8951634980989</v>
      </c>
      <c r="M15" s="110">
        <f>MAX(ROUND((L15-M$2),2),0)</f>
        <v>0</v>
      </c>
      <c r="N15" s="125">
        <f>MAX(ROUND((M15*C15),2),0)</f>
        <v>0</v>
      </c>
      <c r="O15" s="125"/>
      <c r="P15" s="125"/>
      <c r="Q15" s="137">
        <f>N15/N$2</f>
        <v>0</v>
      </c>
      <c r="R15" s="8">
        <f>ROUND(Q15*N$435,2)-0</f>
        <v>0</v>
      </c>
      <c r="S15" s="7">
        <v>0</v>
      </c>
      <c r="T15" s="7">
        <f>+T14+1</f>
        <v>8</v>
      </c>
      <c r="U15" s="7"/>
      <c r="V15" s="7">
        <f>SUM(A15-W15)</f>
        <v>0</v>
      </c>
      <c r="W15" s="9">
        <v>154</v>
      </c>
      <c r="X15" s="10" t="s">
        <v>21</v>
      </c>
      <c r="Y15" s="11">
        <v>213.55571212788675</v>
      </c>
      <c r="Z15" s="144">
        <f>C15/Y15</f>
        <v>6.1576437684444558</v>
      </c>
      <c r="AA15" s="7"/>
      <c r="AB15" s="171" t="s">
        <v>503</v>
      </c>
      <c r="AC15" s="171" t="s">
        <v>44</v>
      </c>
      <c r="AD15" s="172">
        <v>125902.13</v>
      </c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5" x14ac:dyDescent="0.3">
      <c r="A16" s="7">
        <v>161</v>
      </c>
      <c r="B16" s="7" t="s">
        <v>22</v>
      </c>
      <c r="C16" s="7">
        <v>270</v>
      </c>
      <c r="D16" s="8">
        <v>248942.24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4">
        <f>+SUM(D16-E16-F16-G16-H16-I16-J16)</f>
        <v>248942.24</v>
      </c>
      <c r="L16" s="8">
        <f>K16/C16</f>
        <v>922.00829629629629</v>
      </c>
      <c r="M16" s="110">
        <f>MAX(ROUND((L16-M$2),2),0)</f>
        <v>261.70999999999998</v>
      </c>
      <c r="N16" s="125">
        <f>MAX(ROUND((M16*C16),2),0)</f>
        <v>70661.7</v>
      </c>
      <c r="O16" s="125">
        <f>ROUND(+N16*$O$2,2)</f>
        <v>90944.9</v>
      </c>
      <c r="P16" s="125">
        <f>+O16-R16</f>
        <v>0</v>
      </c>
      <c r="Q16" s="137">
        <f>N16/N$2</f>
        <v>4.6267791647917429E-3</v>
      </c>
      <c r="R16" s="8">
        <f>ROUND(Q16*N$435,2)-0</f>
        <v>90944.9</v>
      </c>
      <c r="S16" s="7">
        <v>67706.33</v>
      </c>
      <c r="T16" s="7">
        <f>+T15+1</f>
        <v>9</v>
      </c>
      <c r="U16" s="7">
        <f>+U15+1</f>
        <v>1</v>
      </c>
      <c r="V16" s="7">
        <f>SUM(A16-W16)</f>
        <v>0</v>
      </c>
      <c r="W16" s="9">
        <v>161</v>
      </c>
      <c r="X16" s="10" t="s">
        <v>22</v>
      </c>
      <c r="Y16" s="11">
        <v>83.248368478364398</v>
      </c>
      <c r="Z16" s="144">
        <f>C16/Y16</f>
        <v>3.2433068051077889</v>
      </c>
      <c r="AA16" s="7"/>
      <c r="AB16" s="171" t="s">
        <v>579</v>
      </c>
      <c r="AC16" s="176" t="s">
        <v>45</v>
      </c>
      <c r="AD16" s="177">
        <v>61605.05</v>
      </c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1:41" ht="15" x14ac:dyDescent="0.3">
      <c r="A17" s="7">
        <v>2450</v>
      </c>
      <c r="B17" s="7" t="s">
        <v>23</v>
      </c>
      <c r="C17" s="7">
        <v>2000</v>
      </c>
      <c r="D17" s="8">
        <v>796914.91</v>
      </c>
      <c r="E17" s="8">
        <v>3772.5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4">
        <f>+SUM(D17-E17-F17-G17-H17-I17-J17)</f>
        <v>793142.41</v>
      </c>
      <c r="L17" s="8">
        <f>K17/C17</f>
        <v>396.57120500000002</v>
      </c>
      <c r="M17" s="110">
        <f>MAX(ROUND((L17-M$2),2),0)</f>
        <v>0</v>
      </c>
      <c r="N17" s="125">
        <f>MAX(ROUND((M17*C17),2),0)</f>
        <v>0</v>
      </c>
      <c r="O17" s="125"/>
      <c r="P17" s="125"/>
      <c r="Q17" s="137">
        <f>N17/N$2</f>
        <v>0</v>
      </c>
      <c r="R17" s="8">
        <f>ROUND(Q17*N$435,2)-0</f>
        <v>0</v>
      </c>
      <c r="S17" s="7">
        <v>0</v>
      </c>
      <c r="T17" s="7">
        <f>+T16+1</f>
        <v>10</v>
      </c>
      <c r="U17" s="7"/>
      <c r="V17" s="7">
        <f>SUM(A17-W17)</f>
        <v>0</v>
      </c>
      <c r="W17" s="9">
        <v>2450</v>
      </c>
      <c r="X17" s="10" t="s">
        <v>23</v>
      </c>
      <c r="Y17" s="11">
        <v>67.508614389960869</v>
      </c>
      <c r="Z17" s="144">
        <f>C17/Y17</f>
        <v>29.625848761271833</v>
      </c>
      <c r="AA17" s="7"/>
      <c r="AB17" s="171" t="s">
        <v>603</v>
      </c>
      <c r="AC17" s="171" t="s">
        <v>47</v>
      </c>
      <c r="AD17" s="172">
        <v>71690.38</v>
      </c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ht="15" x14ac:dyDescent="0.3">
      <c r="A18" s="7">
        <v>170</v>
      </c>
      <c r="B18" s="7" t="s">
        <v>24</v>
      </c>
      <c r="C18" s="7">
        <v>1995</v>
      </c>
      <c r="D18" s="8">
        <v>1541429.22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4">
        <f>+SUM(D18-E18-F18-G18-H18-I18-J18)</f>
        <v>1541429.22</v>
      </c>
      <c r="L18" s="8">
        <f>K18/C18</f>
        <v>772.64622556390975</v>
      </c>
      <c r="M18" s="110">
        <f>MAX(ROUND((L18-M$2),2),0)</f>
        <v>112.35</v>
      </c>
      <c r="N18" s="125">
        <f>MAX(ROUND((M18*C18),2),0)</f>
        <v>224138.25</v>
      </c>
      <c r="O18" s="125">
        <f>ROUND(+N18*$O$2,2)</f>
        <v>288476.36</v>
      </c>
      <c r="P18" s="125">
        <f>+O18-R18</f>
        <v>0</v>
      </c>
      <c r="Q18" s="137">
        <f>N18/N$2</f>
        <v>1.4676100138163714E-2</v>
      </c>
      <c r="R18" s="8">
        <f>ROUND(Q18*N$435,2)-0</f>
        <v>288476.36</v>
      </c>
      <c r="S18" s="7">
        <v>214763.84</v>
      </c>
      <c r="T18" s="7">
        <f>+T17+1</f>
        <v>11</v>
      </c>
      <c r="U18" s="7">
        <f>+U17+1</f>
        <v>1</v>
      </c>
      <c r="V18" s="7">
        <f>SUM(A18-W18)</f>
        <v>0</v>
      </c>
      <c r="W18" s="9">
        <v>170</v>
      </c>
      <c r="X18" s="10" t="s">
        <v>24</v>
      </c>
      <c r="Y18" s="11">
        <v>408.80726987527396</v>
      </c>
      <c r="Z18" s="144">
        <f>C18/Y18</f>
        <v>4.8800502021616916</v>
      </c>
      <c r="AA18" s="7"/>
      <c r="AB18" s="171" t="s">
        <v>677</v>
      </c>
      <c r="AC18" s="171" t="s">
        <v>48</v>
      </c>
      <c r="AD18" s="172">
        <v>16789.47</v>
      </c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1:41" ht="15" x14ac:dyDescent="0.3">
      <c r="A19" s="148">
        <v>182</v>
      </c>
      <c r="B19" s="148" t="s">
        <v>25</v>
      </c>
      <c r="C19" s="148">
        <v>2244</v>
      </c>
      <c r="D19" s="149">
        <v>1162742.07</v>
      </c>
      <c r="E19" s="149">
        <v>0</v>
      </c>
      <c r="F19" s="149">
        <v>0</v>
      </c>
      <c r="G19" s="149">
        <v>0</v>
      </c>
      <c r="H19" s="149">
        <v>0</v>
      </c>
      <c r="I19" s="149">
        <v>0</v>
      </c>
      <c r="J19" s="149">
        <v>0</v>
      </c>
      <c r="K19" s="150">
        <f>+SUM(D19-E19-F19-G19-H19-I19-J19)</f>
        <v>1162742.07</v>
      </c>
      <c r="L19" s="149">
        <f>K19/C19</f>
        <v>518.15600267379682</v>
      </c>
      <c r="M19" s="151">
        <f>MAX(ROUND((L19-M$2),2),0)</f>
        <v>0</v>
      </c>
      <c r="N19" s="152">
        <f>MAX(ROUND((M19*C19),2),0)</f>
        <v>0</v>
      </c>
      <c r="O19" s="152"/>
      <c r="P19" s="152"/>
      <c r="Q19" s="153">
        <f>N19/N$2</f>
        <v>0</v>
      </c>
      <c r="R19" s="8">
        <f>ROUND(Q19*N$435,2)-0</f>
        <v>0</v>
      </c>
      <c r="S19" s="148">
        <v>0</v>
      </c>
      <c r="T19" s="7">
        <f>+T18+1</f>
        <v>12</v>
      </c>
      <c r="U19" s="148"/>
      <c r="V19" s="148">
        <f>SUM(A19-W19)</f>
        <v>0</v>
      </c>
      <c r="W19" s="154">
        <v>182</v>
      </c>
      <c r="X19" s="155" t="s">
        <v>25</v>
      </c>
      <c r="Y19" s="156">
        <v>10.123602799620322</v>
      </c>
      <c r="Z19" s="157">
        <f>C19/Y19</f>
        <v>221.6602176533595</v>
      </c>
      <c r="AA19" s="7"/>
      <c r="AB19" s="171" t="s">
        <v>640</v>
      </c>
      <c r="AC19" s="171" t="s">
        <v>49</v>
      </c>
      <c r="AD19" s="172">
        <v>48167.9</v>
      </c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</row>
    <row r="20" spans="1:41" ht="15" x14ac:dyDescent="0.3">
      <c r="A20" s="7">
        <v>196</v>
      </c>
      <c r="B20" s="7" t="s">
        <v>26</v>
      </c>
      <c r="C20" s="7">
        <v>464</v>
      </c>
      <c r="D20" s="8">
        <v>642592.75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4">
        <f>+SUM(D20-E20-F20-G20-H20-I20-J20)</f>
        <v>642592.75</v>
      </c>
      <c r="L20" s="8">
        <f>K20/C20</f>
        <v>1384.8981681034484</v>
      </c>
      <c r="M20" s="110">
        <f>MAX(ROUND((L20-M$2),2),0)</f>
        <v>724.6</v>
      </c>
      <c r="N20" s="125">
        <f>MAX(ROUND((M20*C20),2),0)</f>
        <v>336214.4</v>
      </c>
      <c r="O20" s="125">
        <f>ROUND(+N20*$O$2,2)</f>
        <v>432723.58</v>
      </c>
      <c r="P20" s="125">
        <f>+O20-R20</f>
        <v>0</v>
      </c>
      <c r="Q20" s="137">
        <f>N20/N$2</f>
        <v>2.2014610189437234E-2</v>
      </c>
      <c r="R20" s="8">
        <f>ROUND(Q20*N$435,2)-0</f>
        <v>432723.58</v>
      </c>
      <c r="S20" s="7">
        <v>322152.49</v>
      </c>
      <c r="T20" s="7">
        <f>+T19+1</f>
        <v>13</v>
      </c>
      <c r="U20" s="7">
        <f>+U19+1</f>
        <v>1</v>
      </c>
      <c r="V20" s="7">
        <f>SUM(A20-W20)</f>
        <v>0</v>
      </c>
      <c r="W20" s="9">
        <v>196</v>
      </c>
      <c r="X20" s="10" t="s">
        <v>26</v>
      </c>
      <c r="Y20" s="11">
        <v>156.28999280997047</v>
      </c>
      <c r="Z20" s="144">
        <f>C20/Y20</f>
        <v>2.9688401135456401</v>
      </c>
      <c r="AA20" s="7"/>
      <c r="AB20" s="171" t="s">
        <v>553</v>
      </c>
      <c r="AC20" s="171" t="s">
        <v>51</v>
      </c>
      <c r="AD20" s="172">
        <v>83916.11</v>
      </c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ht="15" x14ac:dyDescent="0.3">
      <c r="A21" s="7">
        <v>203</v>
      </c>
      <c r="B21" s="7" t="s">
        <v>27</v>
      </c>
      <c r="C21" s="7">
        <v>754</v>
      </c>
      <c r="D21" s="8">
        <v>659538.26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4">
        <f>+SUM(D21-E21-F21-G21-H21-I21-J21)</f>
        <v>659538.26</v>
      </c>
      <c r="L21" s="8">
        <f>K21/C21</f>
        <v>874.71917771883295</v>
      </c>
      <c r="M21" s="110">
        <f>MAX(ROUND((L21-M$2),2),0)</f>
        <v>214.42</v>
      </c>
      <c r="N21" s="125">
        <f>MAX(ROUND((M21*C21),2),0)</f>
        <v>161672.68</v>
      </c>
      <c r="O21" s="125">
        <f>ROUND(+N21*$O$2,2)</f>
        <v>208080.26</v>
      </c>
      <c r="P21" s="125">
        <f>+O21-R21</f>
        <v>0</v>
      </c>
      <c r="Q21" s="137">
        <f>N21/N$2</f>
        <v>1.0585986288753917E-2</v>
      </c>
      <c r="R21" s="8">
        <f>ROUND(Q21*N$435,2)-0</f>
        <v>208080.26</v>
      </c>
      <c r="S21" s="7">
        <v>154910.85</v>
      </c>
      <c r="T21" s="7">
        <f>+T20+1</f>
        <v>14</v>
      </c>
      <c r="U21" s="7">
        <f>+U20+1</f>
        <v>2</v>
      </c>
      <c r="V21" s="7">
        <f>SUM(A21-W21)</f>
        <v>0</v>
      </c>
      <c r="W21" s="9">
        <v>203</v>
      </c>
      <c r="X21" s="10" t="s">
        <v>27</v>
      </c>
      <c r="Y21" s="11">
        <v>150.77547556175884</v>
      </c>
      <c r="Z21" s="144">
        <f>C21/Y21</f>
        <v>5.0008132767663236</v>
      </c>
      <c r="AA21" s="7"/>
      <c r="AB21" s="171" t="s">
        <v>657</v>
      </c>
      <c r="AC21" s="171" t="s">
        <v>52</v>
      </c>
      <c r="AD21" s="172">
        <v>20723.759999999998</v>
      </c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ht="15" x14ac:dyDescent="0.3">
      <c r="A22" s="7">
        <v>217</v>
      </c>
      <c r="B22" s="7" t="s">
        <v>28</v>
      </c>
      <c r="C22" s="7">
        <v>605</v>
      </c>
      <c r="D22" s="8">
        <v>444254.95</v>
      </c>
      <c r="E22" s="8">
        <v>0</v>
      </c>
      <c r="F22" s="8">
        <v>0</v>
      </c>
      <c r="G22" s="8">
        <v>6470.14</v>
      </c>
      <c r="H22" s="8">
        <v>0</v>
      </c>
      <c r="I22" s="8">
        <v>0</v>
      </c>
      <c r="J22" s="8">
        <v>0</v>
      </c>
      <c r="K22" s="4">
        <f>+SUM(D22-E22-F22-G22-H22-I22-J22)</f>
        <v>437784.81</v>
      </c>
      <c r="L22" s="8">
        <f>K22/C22</f>
        <v>723.61125619834706</v>
      </c>
      <c r="M22" s="110">
        <f>MAX(ROUND((L22-M$2),2),0)</f>
        <v>63.31</v>
      </c>
      <c r="N22" s="125">
        <f>MAX(ROUND((M22*C22),2),0)</f>
        <v>38302.550000000003</v>
      </c>
      <c r="O22" s="125">
        <f>ROUND(+N22*$O$2,2)</f>
        <v>49297.16</v>
      </c>
      <c r="P22" s="125">
        <f>+O22-R22</f>
        <v>0</v>
      </c>
      <c r="Q22" s="137">
        <f>N22/N$2</f>
        <v>2.5079702342059983E-3</v>
      </c>
      <c r="R22" s="8">
        <f>ROUND(Q22*N$435,2)-0</f>
        <v>49297.16</v>
      </c>
      <c r="S22" s="7">
        <v>36700.58</v>
      </c>
      <c r="T22" s="7">
        <f>+T21+1</f>
        <v>15</v>
      </c>
      <c r="U22" s="7">
        <f>+U21+1</f>
        <v>3</v>
      </c>
      <c r="V22" s="7">
        <f>SUM(A22-W22)</f>
        <v>0</v>
      </c>
      <c r="W22" s="9">
        <v>217</v>
      </c>
      <c r="X22" s="10" t="s">
        <v>28</v>
      </c>
      <c r="Y22" s="11">
        <v>165.51049228444336</v>
      </c>
      <c r="Z22" s="144">
        <f>C22/Y22</f>
        <v>3.6553573833872592</v>
      </c>
      <c r="AA22" s="7"/>
      <c r="AB22" s="171" t="s">
        <v>535</v>
      </c>
      <c r="AC22" s="171" t="s">
        <v>53</v>
      </c>
      <c r="AD22" s="172">
        <v>28305.68</v>
      </c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5" x14ac:dyDescent="0.3">
      <c r="A23" s="7">
        <v>231</v>
      </c>
      <c r="B23" s="7" t="s">
        <v>29</v>
      </c>
      <c r="C23" s="7">
        <v>1651</v>
      </c>
      <c r="D23" s="8">
        <v>870536.37</v>
      </c>
      <c r="E23" s="8">
        <v>0</v>
      </c>
      <c r="F23" s="8">
        <v>0</v>
      </c>
      <c r="G23" s="8">
        <v>3509.38</v>
      </c>
      <c r="H23" s="8">
        <v>0</v>
      </c>
      <c r="I23" s="8">
        <v>0</v>
      </c>
      <c r="J23" s="8">
        <v>0</v>
      </c>
      <c r="K23" s="4">
        <f>+SUM(D23-E23-F23-G23-H23-I23-J23)</f>
        <v>867026.99</v>
      </c>
      <c r="L23" s="8">
        <f>K23/C23</f>
        <v>525.15262870987283</v>
      </c>
      <c r="M23" s="110">
        <f>MAX(ROUND((L23-M$2),2),0)</f>
        <v>0</v>
      </c>
      <c r="N23" s="125">
        <f>MAX(ROUND((M23*C23),2),0)</f>
        <v>0</v>
      </c>
      <c r="O23" s="125"/>
      <c r="P23" s="125"/>
      <c r="Q23" s="137">
        <f>N23/N$2</f>
        <v>0</v>
      </c>
      <c r="R23" s="8">
        <f>ROUND(Q23*N$435,2)-0</f>
        <v>0</v>
      </c>
      <c r="S23" s="7">
        <v>0</v>
      </c>
      <c r="T23" s="7">
        <f>+T22+1</f>
        <v>16</v>
      </c>
      <c r="U23" s="7"/>
      <c r="V23" s="7">
        <f>SUM(A23-W23)</f>
        <v>0</v>
      </c>
      <c r="W23" s="9">
        <v>231</v>
      </c>
      <c r="X23" s="10" t="s">
        <v>29</v>
      </c>
      <c r="Y23" s="11">
        <v>115.66185007731258</v>
      </c>
      <c r="Z23" s="144">
        <f>C23/Y23</f>
        <v>14.274369629194169</v>
      </c>
      <c r="AA23" s="7"/>
      <c r="AB23" s="171" t="s">
        <v>540</v>
      </c>
      <c r="AC23" s="171" t="s">
        <v>58</v>
      </c>
      <c r="AD23" s="172">
        <v>113983.87</v>
      </c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ht="15" x14ac:dyDescent="0.3">
      <c r="A24" s="7">
        <v>245</v>
      </c>
      <c r="B24" s="7" t="s">
        <v>30</v>
      </c>
      <c r="C24" s="7">
        <v>654</v>
      </c>
      <c r="D24" s="8">
        <v>387464.23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4">
        <f>+SUM(D24-E24-F24-G24-H24-I24-J24)</f>
        <v>387464.23</v>
      </c>
      <c r="L24" s="8">
        <f>K24/C24</f>
        <v>592.45295107033633</v>
      </c>
      <c r="M24" s="110">
        <f>MAX(ROUND((L24-M$2),2),0)</f>
        <v>0</v>
      </c>
      <c r="N24" s="125">
        <f>MAX(ROUND((M24*C24),2),0)</f>
        <v>0</v>
      </c>
      <c r="O24" s="125"/>
      <c r="P24" s="125"/>
      <c r="Q24" s="137">
        <f>N24/N$2</f>
        <v>0</v>
      </c>
      <c r="R24" s="8">
        <f>ROUND(Q24*N$435,2)-0</f>
        <v>0</v>
      </c>
      <c r="S24" s="7">
        <v>0</v>
      </c>
      <c r="T24" s="7">
        <f>+T23+1</f>
        <v>17</v>
      </c>
      <c r="U24" s="7"/>
      <c r="V24" s="7">
        <f>SUM(A24-W24)</f>
        <v>0</v>
      </c>
      <c r="W24" s="9">
        <v>245</v>
      </c>
      <c r="X24" s="10" t="s">
        <v>30</v>
      </c>
      <c r="Y24" s="11">
        <v>94.776908677727945</v>
      </c>
      <c r="Z24" s="144">
        <f>C24/Y24</f>
        <v>6.9004149758018691</v>
      </c>
      <c r="AA24" s="7"/>
      <c r="AB24" s="171" t="s">
        <v>582</v>
      </c>
      <c r="AC24" s="171" t="s">
        <v>60</v>
      </c>
      <c r="AD24" s="172">
        <v>24084.12</v>
      </c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ht="15" x14ac:dyDescent="0.3">
      <c r="A25" s="7">
        <v>280</v>
      </c>
      <c r="B25" s="7" t="s">
        <v>31</v>
      </c>
      <c r="C25" s="7">
        <v>2889</v>
      </c>
      <c r="D25" s="8">
        <v>1013723.98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4">
        <f>+SUM(D25-E25-F25-G25-H25-I25-J25)</f>
        <v>1013723.98</v>
      </c>
      <c r="L25" s="8">
        <f>K25/C25</f>
        <v>350.89095880927658</v>
      </c>
      <c r="M25" s="110">
        <f>MAX(ROUND((L25-M$2),2),0)</f>
        <v>0</v>
      </c>
      <c r="N25" s="125">
        <f>MAX(ROUND((M25*C25),2),0)</f>
        <v>0</v>
      </c>
      <c r="O25" s="125"/>
      <c r="P25" s="125"/>
      <c r="Q25" s="137">
        <f>N25/N$2</f>
        <v>0</v>
      </c>
      <c r="R25" s="8">
        <f>ROUND(Q25*N$435,2)-0</f>
        <v>0</v>
      </c>
      <c r="S25" s="7">
        <v>0</v>
      </c>
      <c r="T25" s="7">
        <f>+T24+1</f>
        <v>18</v>
      </c>
      <c r="U25" s="7"/>
      <c r="V25" s="7">
        <f>SUM(A25-W25)</f>
        <v>0</v>
      </c>
      <c r="W25" s="9">
        <v>280</v>
      </c>
      <c r="X25" s="10" t="s">
        <v>31</v>
      </c>
      <c r="Y25" s="11">
        <v>158.03654876709331</v>
      </c>
      <c r="Z25" s="144">
        <f>C25/Y25</f>
        <v>18.280581438523249</v>
      </c>
      <c r="AA25" s="7"/>
      <c r="AB25" s="171" t="s">
        <v>555</v>
      </c>
      <c r="AC25" s="171" t="s">
        <v>61</v>
      </c>
      <c r="AD25" s="172">
        <v>170625.17</v>
      </c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ht="15" x14ac:dyDescent="0.3">
      <c r="A26" s="7">
        <v>287</v>
      </c>
      <c r="B26" s="7" t="s">
        <v>32</v>
      </c>
      <c r="C26" s="7">
        <v>436</v>
      </c>
      <c r="D26" s="8">
        <v>129390.68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4">
        <f>+SUM(D26-E26-F26-G26-H26-I26-J26)</f>
        <v>129390.68</v>
      </c>
      <c r="L26" s="8">
        <f>K26/C26</f>
        <v>296.76761467889906</v>
      </c>
      <c r="M26" s="110">
        <f>MAX(ROUND((L26-M$2),2),0)</f>
        <v>0</v>
      </c>
      <c r="N26" s="125">
        <f>MAX(ROUND((M26*C26),2),0)</f>
        <v>0</v>
      </c>
      <c r="O26" s="125"/>
      <c r="P26" s="125"/>
      <c r="Q26" s="137">
        <f>N26/N$2</f>
        <v>0</v>
      </c>
      <c r="R26" s="8">
        <f>ROUND(Q26*N$435,2)-0</f>
        <v>0</v>
      </c>
      <c r="S26" s="7">
        <v>0</v>
      </c>
      <c r="T26" s="7">
        <f>+T25+1</f>
        <v>19</v>
      </c>
      <c r="U26" s="7"/>
      <c r="V26" s="7">
        <f>SUM(A26-W26)</f>
        <v>0</v>
      </c>
      <c r="W26" s="9">
        <v>287</v>
      </c>
      <c r="X26" s="10" t="s">
        <v>32</v>
      </c>
      <c r="Y26" s="11">
        <v>67.131266177077904</v>
      </c>
      <c r="Z26" s="144">
        <f>C26/Y26</f>
        <v>6.4947382170615606</v>
      </c>
      <c r="AA26" s="7"/>
      <c r="AB26" s="171" t="s">
        <v>672</v>
      </c>
      <c r="AC26" s="171" t="s">
        <v>62</v>
      </c>
      <c r="AD26" s="172">
        <v>6413.74</v>
      </c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ht="15" x14ac:dyDescent="0.3">
      <c r="A27" s="7">
        <v>308</v>
      </c>
      <c r="B27" s="7" t="s">
        <v>33</v>
      </c>
      <c r="C27" s="7">
        <v>1336</v>
      </c>
      <c r="D27" s="8">
        <v>928996.22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4">
        <f>+SUM(D27-E27-F27-G27-H27-I27-J27)</f>
        <v>928996.22</v>
      </c>
      <c r="L27" s="8">
        <f>K27/C27</f>
        <v>695.35645209580832</v>
      </c>
      <c r="M27" s="110">
        <f>MAX(ROUND((L27-M$2),2),0)</f>
        <v>35.06</v>
      </c>
      <c r="N27" s="125">
        <f>MAX(ROUND((M27*C27),2),0)</f>
        <v>46840.160000000003</v>
      </c>
      <c r="O27" s="125">
        <f>ROUND(+N27*$O$2,2)</f>
        <v>60285.47</v>
      </c>
      <c r="P27" s="125">
        <f>+O27-R27</f>
        <v>0</v>
      </c>
      <c r="Q27" s="137">
        <f>N27/N$2</f>
        <v>3.0669949401657703E-3</v>
      </c>
      <c r="R27" s="8">
        <f>ROUND(Q27*N$435,2)-0</f>
        <v>60285.47</v>
      </c>
      <c r="S27" s="7">
        <v>44881.11</v>
      </c>
      <c r="T27" s="7">
        <f>+T26+1</f>
        <v>20</v>
      </c>
      <c r="U27" s="7">
        <f>+U26+1</f>
        <v>1</v>
      </c>
      <c r="V27" s="7">
        <f>SUM(A27-W27)</f>
        <v>0</v>
      </c>
      <c r="W27" s="9">
        <v>308</v>
      </c>
      <c r="X27" s="10" t="s">
        <v>33</v>
      </c>
      <c r="Y27" s="11">
        <v>180.95080047316065</v>
      </c>
      <c r="Z27" s="144">
        <f>C27/Y27</f>
        <v>7.3832223814791078</v>
      </c>
      <c r="AA27" s="7"/>
      <c r="AB27" s="171" t="s">
        <v>679</v>
      </c>
      <c r="AC27" s="176" t="s">
        <v>63</v>
      </c>
      <c r="AD27" s="177">
        <v>8222.56</v>
      </c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ht="15" x14ac:dyDescent="0.3">
      <c r="A28" s="7">
        <v>315</v>
      </c>
      <c r="B28" s="7" t="s">
        <v>34</v>
      </c>
      <c r="C28" s="7">
        <v>432</v>
      </c>
      <c r="D28" s="8">
        <v>460654.55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4">
        <f>+SUM(D28-E28-F28-G28-H28-I28-J28)</f>
        <v>460654.55</v>
      </c>
      <c r="L28" s="8">
        <f>K28/C28</f>
        <v>1066.3299768518518</v>
      </c>
      <c r="M28" s="110">
        <f>MAX(ROUND((L28-M$2),2),0)</f>
        <v>406.03</v>
      </c>
      <c r="N28" s="125">
        <f>MAX(ROUND((M28*C28),2),0)</f>
        <v>175404.96</v>
      </c>
      <c r="O28" s="125">
        <f>ROUND(+N28*$O$2,2)</f>
        <v>225754.35</v>
      </c>
      <c r="P28" s="125">
        <f>+O28-R28</f>
        <v>0</v>
      </c>
      <c r="Q28" s="137">
        <f>N28/N$2</f>
        <v>1.148514703621805E-2</v>
      </c>
      <c r="R28" s="8">
        <f>ROUND(Q28*N$435,2)-0</f>
        <v>225754.35</v>
      </c>
      <c r="S28" s="7">
        <v>168068.78</v>
      </c>
      <c r="T28" s="7">
        <f>+T27+1</f>
        <v>21</v>
      </c>
      <c r="U28" s="7">
        <f>+U27+1</f>
        <v>2</v>
      </c>
      <c r="V28" s="7">
        <f>SUM(A28-W28)</f>
        <v>0</v>
      </c>
      <c r="W28" s="9">
        <v>315</v>
      </c>
      <c r="X28" s="10" t="s">
        <v>34</v>
      </c>
      <c r="Y28" s="11">
        <v>216.76874492512553</v>
      </c>
      <c r="Z28" s="144">
        <f>C28/Y28</f>
        <v>1.9929072346164014</v>
      </c>
      <c r="AA28" s="7"/>
      <c r="AB28" s="171" t="s">
        <v>609</v>
      </c>
      <c r="AC28" s="176" t="s">
        <v>65</v>
      </c>
      <c r="AD28" s="177">
        <v>143308.57999999999</v>
      </c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ht="15" x14ac:dyDescent="0.3">
      <c r="A29" s="7">
        <v>336</v>
      </c>
      <c r="B29" s="7" t="s">
        <v>35</v>
      </c>
      <c r="C29" s="7">
        <v>3385</v>
      </c>
      <c r="D29" s="8">
        <v>983115.35</v>
      </c>
      <c r="E29" s="8">
        <v>0</v>
      </c>
      <c r="F29" s="8">
        <v>0</v>
      </c>
      <c r="G29" s="8">
        <v>14753.2</v>
      </c>
      <c r="H29" s="8">
        <v>0</v>
      </c>
      <c r="I29" s="8">
        <v>0</v>
      </c>
      <c r="J29" s="8">
        <v>0</v>
      </c>
      <c r="K29" s="4">
        <f>+SUM(D29-E29-F29-G29-H29-I29-J29)</f>
        <v>968362.15</v>
      </c>
      <c r="L29" s="8">
        <f>K29/C29</f>
        <v>286.07449039881834</v>
      </c>
      <c r="M29" s="110">
        <f>MAX(ROUND((L29-M$2),2),0)</f>
        <v>0</v>
      </c>
      <c r="N29" s="125">
        <f>MAX(ROUND((M29*C29),2),0)</f>
        <v>0</v>
      </c>
      <c r="O29" s="125"/>
      <c r="P29" s="125"/>
      <c r="Q29" s="137">
        <f>N29/N$2</f>
        <v>0</v>
      </c>
      <c r="R29" s="8">
        <f>ROUND(Q29*N$435,2)-0</f>
        <v>0</v>
      </c>
      <c r="S29" s="7">
        <v>0</v>
      </c>
      <c r="T29" s="7">
        <f>+T28+1</f>
        <v>22</v>
      </c>
      <c r="U29" s="7"/>
      <c r="V29" s="7">
        <f>SUM(A29-W29)</f>
        <v>0</v>
      </c>
      <c r="W29" s="9">
        <v>336</v>
      </c>
      <c r="X29" s="10" t="s">
        <v>432</v>
      </c>
      <c r="Y29" s="11">
        <v>116.74902105512986</v>
      </c>
      <c r="Z29" s="144">
        <f>C29/Y29</f>
        <v>28.993819129340491</v>
      </c>
      <c r="AA29" s="7"/>
      <c r="AB29" s="171" t="s">
        <v>532</v>
      </c>
      <c r="AC29" s="176" t="s">
        <v>66</v>
      </c>
      <c r="AD29" s="177">
        <v>151422.19</v>
      </c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ht="15" x14ac:dyDescent="0.3">
      <c r="A30" s="7">
        <v>4263</v>
      </c>
      <c r="B30" s="7" t="s">
        <v>36</v>
      </c>
      <c r="C30" s="7">
        <v>258</v>
      </c>
      <c r="D30" s="8">
        <v>177762.19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4">
        <f>+SUM(D30-E30-F30-G30-H30-I30-J30)</f>
        <v>177762.19</v>
      </c>
      <c r="L30" s="8">
        <f>K30/C30</f>
        <v>689.00073643410849</v>
      </c>
      <c r="M30" s="110">
        <f>MAX(ROUND((L30-M$2),2),0)</f>
        <v>28.7</v>
      </c>
      <c r="N30" s="125">
        <f>MAX(ROUND((M30*C30),2),0)</f>
        <v>7404.6</v>
      </c>
      <c r="O30" s="125">
        <f>ROUND(+N30*$O$2,2)</f>
        <v>9530.06</v>
      </c>
      <c r="P30" s="125">
        <f>+O30-R30</f>
        <v>0</v>
      </c>
      <c r="Q30" s="137">
        <f>N30/N$2</f>
        <v>4.8483759948624136E-4</v>
      </c>
      <c r="R30" s="8">
        <f>ROUND(Q30*N$435,2)-0</f>
        <v>9530.06</v>
      </c>
      <c r="S30" s="7">
        <v>7094.91</v>
      </c>
      <c r="T30" s="7">
        <f>+T29+1</f>
        <v>23</v>
      </c>
      <c r="U30" s="7">
        <f>+U29+1</f>
        <v>1</v>
      </c>
      <c r="V30" s="7">
        <f>SUM(A30-W30)</f>
        <v>0</v>
      </c>
      <c r="W30" s="9">
        <v>4263</v>
      </c>
      <c r="X30" s="10" t="s">
        <v>36</v>
      </c>
      <c r="Y30" s="11">
        <v>221.90736876922116</v>
      </c>
      <c r="Z30" s="144">
        <f>C30/Y30</f>
        <v>1.1626472858065131</v>
      </c>
      <c r="AA30" s="7"/>
      <c r="AB30" s="171" t="s">
        <v>667</v>
      </c>
      <c r="AC30" s="171" t="s">
        <v>67</v>
      </c>
      <c r="AD30" s="172">
        <v>5261</v>
      </c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ht="15" x14ac:dyDescent="0.3">
      <c r="A31" s="7">
        <v>350</v>
      </c>
      <c r="B31" s="7" t="s">
        <v>37</v>
      </c>
      <c r="C31" s="7">
        <v>952</v>
      </c>
      <c r="D31" s="8">
        <v>408562.7</v>
      </c>
      <c r="E31" s="8">
        <v>0</v>
      </c>
      <c r="F31" s="8">
        <v>0</v>
      </c>
      <c r="G31" s="8">
        <v>1300.8599999999999</v>
      </c>
      <c r="H31" s="8">
        <v>0</v>
      </c>
      <c r="I31" s="8">
        <v>0</v>
      </c>
      <c r="J31" s="8">
        <v>0</v>
      </c>
      <c r="K31" s="4">
        <f>+SUM(D31-E31-F31-G31-H31-I31-J31)</f>
        <v>407261.84</v>
      </c>
      <c r="L31" s="8">
        <f>K31/C31</f>
        <v>427.79605042016811</v>
      </c>
      <c r="M31" s="110">
        <f>MAX(ROUND((L31-M$2),2),0)</f>
        <v>0</v>
      </c>
      <c r="N31" s="125">
        <f>MAX(ROUND((M31*C31),2),0)</f>
        <v>0</v>
      </c>
      <c r="O31" s="125"/>
      <c r="P31" s="125"/>
      <c r="Q31" s="137">
        <f>N31/N$2</f>
        <v>0</v>
      </c>
      <c r="R31" s="8">
        <f>ROUND(Q31*N$435,2)-0</f>
        <v>0</v>
      </c>
      <c r="S31" s="7">
        <v>0</v>
      </c>
      <c r="T31" s="7">
        <f>+T30+1</f>
        <v>24</v>
      </c>
      <c r="U31" s="7"/>
      <c r="V31" s="7">
        <f>SUM(A31-W31)</f>
        <v>0</v>
      </c>
      <c r="W31" s="9">
        <v>350</v>
      </c>
      <c r="X31" s="10" t="s">
        <v>37</v>
      </c>
      <c r="Y31" s="11">
        <v>71.588637958156582</v>
      </c>
      <c r="Z31" s="144">
        <f>C31/Y31</f>
        <v>13.298199646659601</v>
      </c>
      <c r="AA31" s="7"/>
      <c r="AB31" s="171" t="s">
        <v>586</v>
      </c>
      <c r="AC31" s="171" t="s">
        <v>71</v>
      </c>
      <c r="AD31" s="172">
        <v>105976.3</v>
      </c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ht="15" x14ac:dyDescent="0.3">
      <c r="A32" s="7">
        <v>364</v>
      </c>
      <c r="B32" s="7" t="s">
        <v>38</v>
      </c>
      <c r="C32" s="7">
        <v>364</v>
      </c>
      <c r="D32" s="8">
        <v>252126.84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4">
        <f>+SUM(D32-E32-F32-G32-H32-I32-J32)</f>
        <v>252126.84</v>
      </c>
      <c r="L32" s="8">
        <f>K32/C32</f>
        <v>692.65615384615387</v>
      </c>
      <c r="M32" s="110">
        <f>MAX(ROUND((L32-M$2),2),0)</f>
        <v>32.36</v>
      </c>
      <c r="N32" s="125">
        <f>MAX(ROUND((M32*C32),2),0)</f>
        <v>11779.04</v>
      </c>
      <c r="O32" s="125">
        <f>ROUND(+N32*$O$2,2)</f>
        <v>15160.17</v>
      </c>
      <c r="P32" s="125">
        <f>+O32-R32</f>
        <v>0</v>
      </c>
      <c r="Q32" s="137">
        <f>N32/N$2</f>
        <v>7.7126670959301201E-4</v>
      </c>
      <c r="R32" s="8">
        <f>ROUND(Q32*N$435,2)-0</f>
        <v>15160.17</v>
      </c>
      <c r="S32" s="7">
        <v>11286.39</v>
      </c>
      <c r="T32" s="7">
        <f>+T31+1</f>
        <v>25</v>
      </c>
      <c r="U32" s="7">
        <f>+U31+1</f>
        <v>1</v>
      </c>
      <c r="V32" s="7">
        <f>SUM(A32-W32)</f>
        <v>0</v>
      </c>
      <c r="W32" s="9">
        <v>364</v>
      </c>
      <c r="X32" s="10" t="s">
        <v>38</v>
      </c>
      <c r="Y32" s="11">
        <v>101.32695282417194</v>
      </c>
      <c r="Z32" s="144">
        <f>C32/Y32</f>
        <v>3.5923314562871802</v>
      </c>
      <c r="AA32" s="7"/>
      <c r="AB32" s="171" t="s">
        <v>524</v>
      </c>
      <c r="AC32" s="176" t="s">
        <v>72</v>
      </c>
      <c r="AD32" s="177">
        <v>337356.96</v>
      </c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ht="15" x14ac:dyDescent="0.3">
      <c r="A33" s="148">
        <v>413</v>
      </c>
      <c r="B33" s="148" t="s">
        <v>39</v>
      </c>
      <c r="C33" s="148">
        <v>6636</v>
      </c>
      <c r="D33" s="149">
        <v>1289657.7</v>
      </c>
      <c r="E33" s="149">
        <v>0</v>
      </c>
      <c r="F33" s="149">
        <v>0</v>
      </c>
      <c r="G33" s="149">
        <v>58101.04</v>
      </c>
      <c r="H33" s="149">
        <v>0</v>
      </c>
      <c r="I33" s="149">
        <v>0</v>
      </c>
      <c r="J33" s="149">
        <v>0</v>
      </c>
      <c r="K33" s="150">
        <f>+SUM(D33-E33-F33-G33-H33-I33-J33)</f>
        <v>1231556.6599999999</v>
      </c>
      <c r="L33" s="149">
        <f>K33/C33</f>
        <v>185.58720012055454</v>
      </c>
      <c r="M33" s="151">
        <f>MAX(ROUND((L33-M$2),2),0)</f>
        <v>0</v>
      </c>
      <c r="N33" s="152">
        <f>MAX(ROUND((M33*C33),2),0)</f>
        <v>0</v>
      </c>
      <c r="O33" s="152"/>
      <c r="P33" s="152"/>
      <c r="Q33" s="153">
        <f>N33/N$2</f>
        <v>0</v>
      </c>
      <c r="R33" s="8">
        <f>ROUND(Q33*N$435,2)-0</f>
        <v>0</v>
      </c>
      <c r="S33" s="148">
        <v>0</v>
      </c>
      <c r="T33" s="7">
        <f>+T32+1</f>
        <v>26</v>
      </c>
      <c r="U33" s="148"/>
      <c r="V33" s="148">
        <f>SUM(A33-W33)</f>
        <v>0</v>
      </c>
      <c r="W33" s="154">
        <v>413</v>
      </c>
      <c r="X33" s="155" t="s">
        <v>39</v>
      </c>
      <c r="Y33" s="156">
        <v>17.540751563654503</v>
      </c>
      <c r="Z33" s="157">
        <f>C33/Y33</f>
        <v>378.31902332795096</v>
      </c>
      <c r="AA33" s="7"/>
      <c r="AB33" s="171" t="s">
        <v>626</v>
      </c>
      <c r="AC33" s="171" t="s">
        <v>74</v>
      </c>
      <c r="AD33" s="172">
        <v>419709.49</v>
      </c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41" ht="15" x14ac:dyDescent="0.3">
      <c r="A34" s="7">
        <v>422</v>
      </c>
      <c r="B34" s="7" t="s">
        <v>40</v>
      </c>
      <c r="C34" s="7">
        <v>1255</v>
      </c>
      <c r="D34" s="8">
        <v>826751.18</v>
      </c>
      <c r="E34" s="8">
        <v>0</v>
      </c>
      <c r="F34" s="8">
        <v>0</v>
      </c>
      <c r="G34" s="8">
        <v>14453.71</v>
      </c>
      <c r="H34" s="8">
        <v>0</v>
      </c>
      <c r="I34" s="8">
        <v>0</v>
      </c>
      <c r="J34" s="8">
        <v>0</v>
      </c>
      <c r="K34" s="4">
        <f>+SUM(D34-E34-F34-G34-H34-I34-J34)</f>
        <v>812297.47000000009</v>
      </c>
      <c r="L34" s="8">
        <f>K34/C34</f>
        <v>647.24898007968136</v>
      </c>
      <c r="M34" s="110">
        <f>MAX(ROUND((L34-M$2),2),0)</f>
        <v>0</v>
      </c>
      <c r="N34" s="125">
        <f>MAX(ROUND((M34*C34),2),0)</f>
        <v>0</v>
      </c>
      <c r="O34" s="125"/>
      <c r="P34" s="125"/>
      <c r="Q34" s="137">
        <f>N34/N$2</f>
        <v>0</v>
      </c>
      <c r="R34" s="8">
        <f>ROUND(Q34*N$435,2)-0</f>
        <v>0</v>
      </c>
      <c r="S34" s="7">
        <v>0</v>
      </c>
      <c r="T34" s="7">
        <f>+T33+1</f>
        <v>27</v>
      </c>
      <c r="U34" s="7"/>
      <c r="V34" s="7">
        <f>SUM(A34-W34)</f>
        <v>0</v>
      </c>
      <c r="W34" s="9">
        <v>422</v>
      </c>
      <c r="X34" s="10" t="s">
        <v>40</v>
      </c>
      <c r="Y34" s="11">
        <v>30.113984165793564</v>
      </c>
      <c r="Z34" s="144">
        <f>C34/Y34</f>
        <v>41.674990366288128</v>
      </c>
      <c r="AA34" s="7"/>
      <c r="AB34" s="171" t="s">
        <v>682</v>
      </c>
      <c r="AC34" s="176" t="s">
        <v>75</v>
      </c>
      <c r="AD34" s="177">
        <v>2675.82</v>
      </c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ht="15" x14ac:dyDescent="0.3">
      <c r="A35" s="7">
        <v>427</v>
      </c>
      <c r="B35" s="7" t="s">
        <v>41</v>
      </c>
      <c r="C35" s="7">
        <v>251</v>
      </c>
      <c r="D35" s="8">
        <v>142961.35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4">
        <f>+SUM(D35-E35-F35-G35-H35-I35-J35)</f>
        <v>142961.35</v>
      </c>
      <c r="L35" s="8">
        <f>K35/C35</f>
        <v>569.56713147410358</v>
      </c>
      <c r="M35" s="110">
        <f>MAX(ROUND((L35-M$2),2),0)</f>
        <v>0</v>
      </c>
      <c r="N35" s="125">
        <f>MAX(ROUND((M35*C35),2),0)</f>
        <v>0</v>
      </c>
      <c r="O35" s="125"/>
      <c r="P35" s="125"/>
      <c r="Q35" s="137">
        <f>N35/N$2</f>
        <v>0</v>
      </c>
      <c r="R35" s="8">
        <f>ROUND(Q35*N$435,2)-0</f>
        <v>0</v>
      </c>
      <c r="S35" s="7">
        <v>0</v>
      </c>
      <c r="T35" s="7">
        <f>+T34+1</f>
        <v>28</v>
      </c>
      <c r="U35" s="7"/>
      <c r="V35" s="7">
        <f>SUM(A35-W35)</f>
        <v>0</v>
      </c>
      <c r="W35" s="9">
        <v>427</v>
      </c>
      <c r="X35" s="10" t="s">
        <v>41</v>
      </c>
      <c r="Y35" s="11">
        <v>32.44091824381384</v>
      </c>
      <c r="Z35" s="144">
        <f>C35/Y35</f>
        <v>7.7371422754922543</v>
      </c>
      <c r="AA35" s="7"/>
      <c r="AB35" s="171" t="s">
        <v>686</v>
      </c>
      <c r="AC35" s="176" t="s">
        <v>76</v>
      </c>
      <c r="AD35" s="177">
        <v>3510.23</v>
      </c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ht="15" x14ac:dyDescent="0.3">
      <c r="A36" s="7">
        <v>434</v>
      </c>
      <c r="B36" s="7" t="s">
        <v>42</v>
      </c>
      <c r="C36" s="7">
        <v>1511</v>
      </c>
      <c r="D36" s="8">
        <v>789822.25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4">
        <f>+SUM(D36-E36-F36-G36-H36-I36-J36)</f>
        <v>789822.25</v>
      </c>
      <c r="L36" s="8">
        <f>K36/C36</f>
        <v>522.7149238914626</v>
      </c>
      <c r="M36" s="110">
        <f>MAX(ROUND((L36-M$2),2),0)</f>
        <v>0</v>
      </c>
      <c r="N36" s="125">
        <f>MAX(ROUND((M36*C36),2),0)</f>
        <v>0</v>
      </c>
      <c r="O36" s="125"/>
      <c r="P36" s="125"/>
      <c r="Q36" s="137">
        <f>N36/N$2</f>
        <v>0</v>
      </c>
      <c r="R36" s="8">
        <f>ROUND(Q36*N$435,2)-0</f>
        <v>0</v>
      </c>
      <c r="S36" s="7">
        <v>0</v>
      </c>
      <c r="T36" s="7">
        <f>+T35+1</f>
        <v>29</v>
      </c>
      <c r="U36" s="7"/>
      <c r="V36" s="7">
        <f>SUM(A36-W36)</f>
        <v>0</v>
      </c>
      <c r="W36" s="9">
        <v>434</v>
      </c>
      <c r="X36" s="10" t="s">
        <v>42</v>
      </c>
      <c r="Y36" s="11">
        <v>206.23830035735716</v>
      </c>
      <c r="Z36" s="144">
        <f>C36/Y36</f>
        <v>7.3264762043802305</v>
      </c>
      <c r="AA36" s="7"/>
      <c r="AB36" s="171" t="s">
        <v>669</v>
      </c>
      <c r="AC36" s="171" t="s">
        <v>77</v>
      </c>
      <c r="AD36" s="172">
        <v>20047.02</v>
      </c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ht="15" x14ac:dyDescent="0.3">
      <c r="A37" s="7">
        <v>6013</v>
      </c>
      <c r="B37" s="7" t="s">
        <v>43</v>
      </c>
      <c r="C37" s="7">
        <v>515</v>
      </c>
      <c r="D37" s="8">
        <v>262112.95</v>
      </c>
      <c r="E37" s="8">
        <v>0</v>
      </c>
      <c r="F37" s="8">
        <v>0</v>
      </c>
      <c r="G37" s="8">
        <v>50</v>
      </c>
      <c r="H37" s="8">
        <v>0</v>
      </c>
      <c r="I37" s="8">
        <v>0</v>
      </c>
      <c r="J37" s="8">
        <v>0</v>
      </c>
      <c r="K37" s="4">
        <f>+SUM(D37-E37-F37-G37-H37-I37-J37)</f>
        <v>262062.95</v>
      </c>
      <c r="L37" s="8">
        <f>K37/C37</f>
        <v>508.86009708737868</v>
      </c>
      <c r="M37" s="110">
        <f>MAX(ROUND((L37-M$2),2),0)</f>
        <v>0</v>
      </c>
      <c r="N37" s="125">
        <f>MAX(ROUND((M37*C37),2),0)</f>
        <v>0</v>
      </c>
      <c r="O37" s="125"/>
      <c r="P37" s="125"/>
      <c r="Q37" s="137">
        <f>N37/N$2</f>
        <v>0</v>
      </c>
      <c r="R37" s="8">
        <f>ROUND(Q37*N$435,2)-0</f>
        <v>0</v>
      </c>
      <c r="S37" s="7">
        <v>0</v>
      </c>
      <c r="T37" s="7">
        <f>+T36+1</f>
        <v>30</v>
      </c>
      <c r="U37" s="7"/>
      <c r="V37" s="7">
        <f>SUM(A37-W37)</f>
        <v>0</v>
      </c>
      <c r="W37" s="9">
        <v>6013</v>
      </c>
      <c r="X37" s="10" t="s">
        <v>43</v>
      </c>
      <c r="Y37" s="11">
        <v>76.111552989294339</v>
      </c>
      <c r="Z37" s="144">
        <f>C37/Y37</f>
        <v>6.7663840740766208</v>
      </c>
      <c r="AA37" s="7"/>
      <c r="AB37" s="171" t="s">
        <v>533</v>
      </c>
      <c r="AC37" s="171" t="s">
        <v>79</v>
      </c>
      <c r="AD37" s="172">
        <v>155241.76999999999</v>
      </c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ht="15" x14ac:dyDescent="0.3">
      <c r="A38" s="7">
        <v>441</v>
      </c>
      <c r="B38" s="7" t="s">
        <v>44</v>
      </c>
      <c r="C38" s="7">
        <v>206</v>
      </c>
      <c r="D38" s="8">
        <v>293718.40999999997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4">
        <f>+SUM(D38-E38-F38-G38-H38-I38-J38)</f>
        <v>293718.40999999997</v>
      </c>
      <c r="L38" s="8">
        <f>K38/C38</f>
        <v>1425.8175242718446</v>
      </c>
      <c r="M38" s="110">
        <f>MAX(ROUND((L38-M$2),2),0)</f>
        <v>765.52</v>
      </c>
      <c r="N38" s="125">
        <f>MAX(ROUND((M38*C38),2),0)</f>
        <v>157697.12</v>
      </c>
      <c r="O38" s="125">
        <f>ROUND(+N38*$O$2,2)</f>
        <v>202963.53</v>
      </c>
      <c r="P38" s="125">
        <f>+O38-R38</f>
        <v>0</v>
      </c>
      <c r="Q38" s="137">
        <f>N38/N$2</f>
        <v>1.0325675000228742E-2</v>
      </c>
      <c r="R38" s="8">
        <f>ROUND(Q38*N$435,2)-0</f>
        <v>202963.53</v>
      </c>
      <c r="S38" s="7">
        <v>151101.56</v>
      </c>
      <c r="T38" s="7">
        <f>+T37+1</f>
        <v>31</v>
      </c>
      <c r="U38" s="7">
        <f>+U37+1</f>
        <v>1</v>
      </c>
      <c r="V38" s="7">
        <f>SUM(A38-W38)</f>
        <v>0</v>
      </c>
      <c r="W38" s="9">
        <v>441</v>
      </c>
      <c r="X38" s="10" t="s">
        <v>44</v>
      </c>
      <c r="Y38" s="11">
        <v>231.42798920217081</v>
      </c>
      <c r="Z38" s="144">
        <f>C38/Y38</f>
        <v>0.89012569616219828</v>
      </c>
      <c r="AA38" s="7"/>
      <c r="AB38" s="171" t="s">
        <v>621</v>
      </c>
      <c r="AC38" s="171" t="s">
        <v>80</v>
      </c>
      <c r="AD38" s="172">
        <v>90634.59</v>
      </c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ht="15" x14ac:dyDescent="0.3">
      <c r="A39" s="7">
        <v>2240</v>
      </c>
      <c r="B39" s="7" t="s">
        <v>45</v>
      </c>
      <c r="C39" s="7">
        <v>394</v>
      </c>
      <c r="D39" s="8">
        <v>167386.39000000001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4">
        <f>+SUM(D39-E39-F39-G39-H39-I39-J39)</f>
        <v>167386.39000000001</v>
      </c>
      <c r="L39" s="8">
        <f>K39/C39</f>
        <v>424.83855329949245</v>
      </c>
      <c r="M39" s="110">
        <f>MAX(ROUND((L39-M$2),2),0)</f>
        <v>0</v>
      </c>
      <c r="N39" s="125">
        <f>MAX(ROUND((M39*C39),2),0)</f>
        <v>0</v>
      </c>
      <c r="O39" s="125"/>
      <c r="P39" s="125"/>
      <c r="Q39" s="137">
        <f>N39/N$2</f>
        <v>0</v>
      </c>
      <c r="R39" s="8">
        <f>ROUND(Q39*N$435,2)-0</f>
        <v>0</v>
      </c>
      <c r="S39" s="7">
        <v>0</v>
      </c>
      <c r="T39" s="7">
        <f>+T38+1</f>
        <v>32</v>
      </c>
      <c r="U39" s="7"/>
      <c r="V39" s="7">
        <f>SUM(A39-W39)</f>
        <v>0</v>
      </c>
      <c r="W39" s="9">
        <v>2240</v>
      </c>
      <c r="X39" s="10" t="s">
        <v>45</v>
      </c>
      <c r="Y39" s="11">
        <v>133.63947332068867</v>
      </c>
      <c r="Z39" s="144">
        <f>C39/Y39</f>
        <v>2.9482307151460843</v>
      </c>
      <c r="AA39" s="7"/>
      <c r="AB39" s="171" t="s">
        <v>593</v>
      </c>
      <c r="AC39" s="171" t="s">
        <v>81</v>
      </c>
      <c r="AD39" s="172">
        <v>91847.2</v>
      </c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ht="15" x14ac:dyDescent="0.3">
      <c r="A40" s="7">
        <v>476</v>
      </c>
      <c r="B40" s="7" t="s">
        <v>46</v>
      </c>
      <c r="C40" s="7">
        <v>1697</v>
      </c>
      <c r="D40" s="8">
        <v>888147.88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4">
        <f>+SUM(D40-E40-F40-G40-H40-I40-J40)</f>
        <v>888147.88</v>
      </c>
      <c r="L40" s="8">
        <f>K40/C40</f>
        <v>523.36351208014139</v>
      </c>
      <c r="M40" s="110">
        <f>MAX(ROUND((L40-M$2),2),0)</f>
        <v>0</v>
      </c>
      <c r="N40" s="125">
        <f>MAX(ROUND((M40*C40),2),0)</f>
        <v>0</v>
      </c>
      <c r="O40" s="125"/>
      <c r="P40" s="125"/>
      <c r="Q40" s="137">
        <f>N40/N$2</f>
        <v>0</v>
      </c>
      <c r="R40" s="8">
        <f>ROUND(Q40*N$435,2)-0</f>
        <v>0</v>
      </c>
      <c r="S40" s="7">
        <v>0</v>
      </c>
      <c r="T40" s="7">
        <f>+T39+1</f>
        <v>33</v>
      </c>
      <c r="U40" s="7"/>
      <c r="V40" s="7">
        <f>SUM(A40-W40)</f>
        <v>0</v>
      </c>
      <c r="W40" s="9">
        <v>476</v>
      </c>
      <c r="X40" s="10" t="s">
        <v>46</v>
      </c>
      <c r="Y40" s="11">
        <v>466.35291232298641</v>
      </c>
      <c r="Z40" s="144">
        <f>C40/Y40</f>
        <v>3.6388750990037622</v>
      </c>
      <c r="AA40" s="7"/>
      <c r="AB40" s="171" t="s">
        <v>670</v>
      </c>
      <c r="AC40" s="171" t="s">
        <v>82</v>
      </c>
      <c r="AD40" s="172">
        <v>15506.02</v>
      </c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ht="15" x14ac:dyDescent="0.3">
      <c r="A41" s="7">
        <v>485</v>
      </c>
      <c r="B41" s="7" t="s">
        <v>47</v>
      </c>
      <c r="C41" s="7">
        <v>662</v>
      </c>
      <c r="D41" s="8">
        <v>489599.73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4">
        <f>+SUM(D41-E41-F41-G41-H41-I41-J41)</f>
        <v>489599.73</v>
      </c>
      <c r="L41" s="8">
        <f>K41/C41</f>
        <v>739.57663141993953</v>
      </c>
      <c r="M41" s="110">
        <f>MAX(ROUND((L41-M$2),2),0)</f>
        <v>79.28</v>
      </c>
      <c r="N41" s="125">
        <f>MAX(ROUND((M41*C41),2),0)</f>
        <v>52483.360000000001</v>
      </c>
      <c r="O41" s="125">
        <f>ROUND(+N41*$O$2,2)</f>
        <v>67548.53</v>
      </c>
      <c r="P41" s="125">
        <f>+O41-R41</f>
        <v>0</v>
      </c>
      <c r="Q41" s="137">
        <f>N41/N$2</f>
        <v>3.436499780592094E-3</v>
      </c>
      <c r="R41" s="8">
        <f>ROUND(Q41*N$435,2)-0</f>
        <v>67548.53</v>
      </c>
      <c r="S41" s="7">
        <v>50288.28</v>
      </c>
      <c r="T41" s="7">
        <f>+T40+1</f>
        <v>34</v>
      </c>
      <c r="U41" s="7">
        <f>+U40+1</f>
        <v>1</v>
      </c>
      <c r="V41" s="7">
        <f>SUM(A41-W41)</f>
        <v>0</v>
      </c>
      <c r="W41" s="9">
        <v>485</v>
      </c>
      <c r="X41" s="10" t="s">
        <v>47</v>
      </c>
      <c r="Y41" s="11">
        <v>176.07311475568525</v>
      </c>
      <c r="Z41" s="144">
        <f>C41/Y41</f>
        <v>3.7598017216800814</v>
      </c>
      <c r="AA41" s="7"/>
      <c r="AB41" s="171" t="s">
        <v>598</v>
      </c>
      <c r="AC41" s="171" t="s">
        <v>84</v>
      </c>
      <c r="AD41" s="172">
        <v>53793.16</v>
      </c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ht="15" x14ac:dyDescent="0.3">
      <c r="A42" s="7">
        <v>497</v>
      </c>
      <c r="B42" s="7" t="s">
        <v>48</v>
      </c>
      <c r="C42" s="7">
        <v>1235</v>
      </c>
      <c r="D42" s="8">
        <v>864644.32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4">
        <f>+SUM(D42-E42-F42-G42-H42-I42-J42)</f>
        <v>864644.32</v>
      </c>
      <c r="L42" s="8">
        <f>K42/C42</f>
        <v>700.11685829959515</v>
      </c>
      <c r="M42" s="110">
        <f>MAX(ROUND((L42-M$2),2),0)</f>
        <v>39.82</v>
      </c>
      <c r="N42" s="125">
        <f>MAX(ROUND((M42*C42),2),0)</f>
        <v>49177.7</v>
      </c>
      <c r="O42" s="125">
        <f>ROUND(+N42*$O$2,2)</f>
        <v>63293.99</v>
      </c>
      <c r="P42" s="125">
        <f>+O42-R42</f>
        <v>0</v>
      </c>
      <c r="Q42" s="137">
        <f>N42/N$2</f>
        <v>3.2200521319523715E-3</v>
      </c>
      <c r="R42" s="8">
        <f>ROUND(Q42*N$435,2)-0</f>
        <v>63293.99</v>
      </c>
      <c r="S42" s="7">
        <v>47120.88</v>
      </c>
      <c r="T42" s="7">
        <f>+T41+1</f>
        <v>35</v>
      </c>
      <c r="U42" s="7">
        <f>+U41+1</f>
        <v>2</v>
      </c>
      <c r="V42" s="7">
        <f>SUM(A42-W42)</f>
        <v>0</v>
      </c>
      <c r="W42" s="9">
        <v>497</v>
      </c>
      <c r="X42" s="10" t="s">
        <v>48</v>
      </c>
      <c r="Y42" s="11">
        <v>168.75063283483004</v>
      </c>
      <c r="Z42" s="144">
        <f>C42/Y42</f>
        <v>7.3184910732085662</v>
      </c>
      <c r="AA42" s="7"/>
      <c r="AB42" s="171" t="s">
        <v>632</v>
      </c>
      <c r="AC42" s="176" t="s">
        <v>86</v>
      </c>
      <c r="AD42" s="177">
        <v>51545.54</v>
      </c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1" ht="15" x14ac:dyDescent="0.3">
      <c r="A43" s="7">
        <v>602</v>
      </c>
      <c r="B43" s="7" t="s">
        <v>49</v>
      </c>
      <c r="C43" s="7">
        <v>759</v>
      </c>
      <c r="D43" s="8">
        <v>544022.99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4">
        <f>+SUM(D43-E43-F43-G43-H43-I43-J43)</f>
        <v>544022.99</v>
      </c>
      <c r="L43" s="8">
        <f>K43/C43</f>
        <v>716.76283267457177</v>
      </c>
      <c r="M43" s="110">
        <f>MAX(ROUND((L43-M$2),2),0)</f>
        <v>56.46</v>
      </c>
      <c r="N43" s="125">
        <f>MAX(ROUND((M43*C43),2),0)</f>
        <v>42853.14</v>
      </c>
      <c r="O43" s="125">
        <f>ROUND(+N43*$O$2,2)</f>
        <v>55153.99</v>
      </c>
      <c r="P43" s="125">
        <f>+O43-R43</f>
        <v>0</v>
      </c>
      <c r="Q43" s="137">
        <f>N43/N$2</f>
        <v>2.8059332749976809E-3</v>
      </c>
      <c r="R43" s="8">
        <f>ROUND(Q43*N$435,2)-0</f>
        <v>55153.99</v>
      </c>
      <c r="S43" s="7">
        <v>41060.839999999997</v>
      </c>
      <c r="T43" s="7">
        <f>+T42+1</f>
        <v>36</v>
      </c>
      <c r="U43" s="7">
        <f>+U42+1</f>
        <v>3</v>
      </c>
      <c r="V43" s="7">
        <f>SUM(A43-W43)</f>
        <v>0</v>
      </c>
      <c r="W43" s="9">
        <v>602</v>
      </c>
      <c r="X43" s="10" t="s">
        <v>49</v>
      </c>
      <c r="Y43" s="11">
        <v>148.75967212318454</v>
      </c>
      <c r="Z43" s="144">
        <f>C43/Y43</f>
        <v>5.1021892504003983</v>
      </c>
      <c r="AA43" s="7"/>
      <c r="AB43" s="171" t="s">
        <v>556</v>
      </c>
      <c r="AC43" s="171" t="s">
        <v>89</v>
      </c>
      <c r="AD43" s="172">
        <v>179144.65</v>
      </c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1" ht="15" x14ac:dyDescent="0.3">
      <c r="A44" s="7">
        <v>609</v>
      </c>
      <c r="B44" s="7" t="s">
        <v>50</v>
      </c>
      <c r="C44" s="7">
        <v>768</v>
      </c>
      <c r="D44" s="8">
        <v>322193.01</v>
      </c>
      <c r="E44" s="8">
        <v>0</v>
      </c>
      <c r="F44" s="8">
        <v>0</v>
      </c>
      <c r="G44" s="8">
        <v>1100.73</v>
      </c>
      <c r="H44" s="8">
        <v>0</v>
      </c>
      <c r="I44" s="8">
        <v>0</v>
      </c>
      <c r="J44" s="8">
        <v>0</v>
      </c>
      <c r="K44" s="4">
        <f>+SUM(D44-E44-F44-G44-H44-I44-J44)</f>
        <v>321092.28000000003</v>
      </c>
      <c r="L44" s="8">
        <f>K44/C44</f>
        <v>418.08890625000004</v>
      </c>
      <c r="M44" s="110">
        <f>MAX(ROUND((L44-M$2),2),0)</f>
        <v>0</v>
      </c>
      <c r="N44" s="125">
        <f>MAX(ROUND((M44*C44),2),0)</f>
        <v>0</v>
      </c>
      <c r="O44" s="125"/>
      <c r="P44" s="125"/>
      <c r="Q44" s="137">
        <f>N44/N$2</f>
        <v>0</v>
      </c>
      <c r="R44" s="8">
        <f>ROUND(Q44*N$435,2)-0</f>
        <v>0</v>
      </c>
      <c r="S44" s="7">
        <v>0</v>
      </c>
      <c r="T44" s="7">
        <f>+T43+1</f>
        <v>37</v>
      </c>
      <c r="U44" s="7"/>
      <c r="V44" s="7">
        <f>SUM(A44-W44)</f>
        <v>0</v>
      </c>
      <c r="W44" s="9">
        <v>609</v>
      </c>
      <c r="X44" s="10" t="s">
        <v>433</v>
      </c>
      <c r="Y44" s="11">
        <v>174.74773378185148</v>
      </c>
      <c r="Z44" s="144">
        <f>C44/Y44</f>
        <v>4.3949067800715653</v>
      </c>
      <c r="AA44" s="7"/>
      <c r="AB44" s="171" t="s">
        <v>537</v>
      </c>
      <c r="AC44" s="171" t="s">
        <v>92</v>
      </c>
      <c r="AD44" s="172">
        <v>134629.76000000001</v>
      </c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ht="15" x14ac:dyDescent="0.3">
      <c r="A45" s="7">
        <v>623</v>
      </c>
      <c r="B45" s="7" t="s">
        <v>51</v>
      </c>
      <c r="C45" s="7">
        <v>402</v>
      </c>
      <c r="D45" s="8">
        <v>354425.99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4">
        <f>+SUM(D45-E45-F45-G45-H45-I45-J45)</f>
        <v>354425.99</v>
      </c>
      <c r="L45" s="8">
        <f>K45/C45</f>
        <v>881.65669154228851</v>
      </c>
      <c r="M45" s="110">
        <f>MAX(ROUND((L45-M$2),2),0)</f>
        <v>221.36</v>
      </c>
      <c r="N45" s="125">
        <f>MAX(ROUND((M45*C45),2),0)</f>
        <v>88986.72</v>
      </c>
      <c r="O45" s="125">
        <f>ROUND(+N45*$O$2,2)</f>
        <v>114530.05</v>
      </c>
      <c r="P45" s="125">
        <f>+O45-R45</f>
        <v>0</v>
      </c>
      <c r="Q45" s="137">
        <f>N45/N$2</f>
        <v>5.8266628461975398E-3</v>
      </c>
      <c r="R45" s="8">
        <f>ROUND(Q45*N$435,2)-0</f>
        <v>114530.05</v>
      </c>
      <c r="S45" s="7">
        <v>85264.92</v>
      </c>
      <c r="T45" s="7">
        <f>+T44+1</f>
        <v>38</v>
      </c>
      <c r="U45" s="7">
        <f>+U44+1</f>
        <v>1</v>
      </c>
      <c r="V45" s="7">
        <f>SUM(A45-W45)</f>
        <v>0</v>
      </c>
      <c r="W45" s="9">
        <v>623</v>
      </c>
      <c r="X45" s="10" t="s">
        <v>51</v>
      </c>
      <c r="Y45" s="11">
        <v>125.39299060532325</v>
      </c>
      <c r="Z45" s="144">
        <f>C45/Y45</f>
        <v>3.2059208258721767</v>
      </c>
      <c r="AA45" s="7"/>
      <c r="AB45" s="171" t="s">
        <v>661</v>
      </c>
      <c r="AC45" s="171" t="s">
        <v>99</v>
      </c>
      <c r="AD45" s="172">
        <v>2583.37</v>
      </c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ht="15" x14ac:dyDescent="0.3">
      <c r="A46" s="7">
        <v>637</v>
      </c>
      <c r="B46" s="7" t="s">
        <v>52</v>
      </c>
      <c r="C46" s="7">
        <v>730</v>
      </c>
      <c r="D46" s="8">
        <v>516787.42</v>
      </c>
      <c r="E46" s="8">
        <v>8792.2800000000007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4">
        <f>+SUM(D46-E46-F46-G46-H46-I46-J46)</f>
        <v>507995.13999999996</v>
      </c>
      <c r="L46" s="8">
        <f>K46/C46</f>
        <v>695.88375342465747</v>
      </c>
      <c r="M46" s="110">
        <f>MAX(ROUND((L46-M$2),2),0)</f>
        <v>35.58</v>
      </c>
      <c r="N46" s="125">
        <f>MAX(ROUND((M46*C46),2),0)</f>
        <v>25973.4</v>
      </c>
      <c r="O46" s="125">
        <f>ROUND(+N46*$O$2,2)</f>
        <v>33428.97</v>
      </c>
      <c r="P46" s="125">
        <f>+O46-R46</f>
        <v>0</v>
      </c>
      <c r="Q46" s="137">
        <f>N46/N$2</f>
        <v>1.7006834814164088E-3</v>
      </c>
      <c r="R46" s="8">
        <f>ROUND(Q46*N$435,2)-0</f>
        <v>33428.97</v>
      </c>
      <c r="S46" s="7">
        <v>24887.08</v>
      </c>
      <c r="T46" s="7">
        <v>1</v>
      </c>
      <c r="U46" s="7">
        <f>+U45+1</f>
        <v>2</v>
      </c>
      <c r="V46" s="7">
        <f>SUM(A46-W46)</f>
        <v>0</v>
      </c>
      <c r="W46" s="9">
        <v>637</v>
      </c>
      <c r="X46" s="10" t="s">
        <v>52</v>
      </c>
      <c r="Y46" s="11">
        <v>161.90252522572001</v>
      </c>
      <c r="Z46" s="144">
        <f>C46/Y46</f>
        <v>4.5088858186878449</v>
      </c>
      <c r="AA46" s="7"/>
      <c r="AB46" s="171" t="s">
        <v>504</v>
      </c>
      <c r="AC46" s="171" t="s">
        <v>100</v>
      </c>
      <c r="AD46" s="172">
        <v>228298.53</v>
      </c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ht="15" x14ac:dyDescent="0.3">
      <c r="A47" s="7">
        <v>657</v>
      </c>
      <c r="B47" s="7" t="s">
        <v>53</v>
      </c>
      <c r="C47" s="7">
        <v>132</v>
      </c>
      <c r="D47" s="8">
        <v>111578.67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4">
        <f>+SUM(D47-E47-F47-G47-H47-I47-J47)</f>
        <v>111578.67</v>
      </c>
      <c r="L47" s="8">
        <f>K47/C47</f>
        <v>845.29295454545456</v>
      </c>
      <c r="M47" s="110">
        <f>MAX(ROUND((L47-M$2),2),0)</f>
        <v>184.99</v>
      </c>
      <c r="N47" s="125">
        <f>MAX(ROUND((M47*C47),2),0)</f>
        <v>24418.68</v>
      </c>
      <c r="O47" s="125">
        <f>ROUND(+N47*$O$2,2)</f>
        <v>31427.98</v>
      </c>
      <c r="P47" s="125">
        <f>+O47-R47</f>
        <v>0</v>
      </c>
      <c r="Q47" s="137">
        <f>N47/N$2</f>
        <v>1.5988836930857428E-3</v>
      </c>
      <c r="R47" s="8">
        <f>ROUND(Q47*N$435,2)-0</f>
        <v>31427.98</v>
      </c>
      <c r="S47" s="7">
        <v>23397.39</v>
      </c>
      <c r="T47" s="7">
        <f>+T46+1</f>
        <v>2</v>
      </c>
      <c r="U47" s="7">
        <f>+U46+1</f>
        <v>3</v>
      </c>
      <c r="V47" s="7">
        <f>SUM(A47-W47)</f>
        <v>0</v>
      </c>
      <c r="W47" s="9">
        <v>657</v>
      </c>
      <c r="X47" s="10" t="s">
        <v>53</v>
      </c>
      <c r="Y47" s="11">
        <v>33.707917018023522</v>
      </c>
      <c r="Z47" s="144">
        <f>C47/Y47</f>
        <v>3.9159939764127221</v>
      </c>
      <c r="AA47" s="7"/>
      <c r="AB47" s="171" t="s">
        <v>538</v>
      </c>
      <c r="AC47" s="171" t="s">
        <v>101</v>
      </c>
      <c r="AD47" s="172">
        <v>239188.44</v>
      </c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41" ht="15" x14ac:dyDescent="0.3">
      <c r="A48" s="7">
        <v>658</v>
      </c>
      <c r="B48" s="7" t="s">
        <v>54</v>
      </c>
      <c r="C48" s="7">
        <v>937</v>
      </c>
      <c r="D48" s="8">
        <v>457893.67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4">
        <f>+SUM(D48-E48-F48-G48-H48-I48-J48)</f>
        <v>457893.67</v>
      </c>
      <c r="L48" s="8">
        <f>K48/C48</f>
        <v>488.68054429028814</v>
      </c>
      <c r="M48" s="110">
        <f>MAX(ROUND((L48-M$2),2),0)</f>
        <v>0</v>
      </c>
      <c r="N48" s="125">
        <f>MAX(ROUND((M48*C48),2),0)</f>
        <v>0</v>
      </c>
      <c r="O48" s="125"/>
      <c r="P48" s="125"/>
      <c r="Q48" s="137">
        <f>N48/N$2</f>
        <v>0</v>
      </c>
      <c r="R48" s="8">
        <f>ROUND(Q48*N$435,2)-0</f>
        <v>0</v>
      </c>
      <c r="S48" s="7">
        <v>0</v>
      </c>
      <c r="T48" s="7">
        <f>+T47+1</f>
        <v>3</v>
      </c>
      <c r="U48" s="7"/>
      <c r="V48" s="7">
        <f>SUM(A48-W48)</f>
        <v>0</v>
      </c>
      <c r="W48" s="9">
        <v>658</v>
      </c>
      <c r="X48" s="10" t="s">
        <v>54</v>
      </c>
      <c r="Y48" s="11">
        <v>63.520660993181458</v>
      </c>
      <c r="Z48" s="144">
        <f>C48/Y48</f>
        <v>14.751105944892183</v>
      </c>
      <c r="AA48" s="7"/>
      <c r="AB48" s="171" t="s">
        <v>557</v>
      </c>
      <c r="AC48" s="171" t="s">
        <v>104</v>
      </c>
      <c r="AD48" s="172">
        <v>114398.29</v>
      </c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</row>
    <row r="49" spans="1:41" ht="15" x14ac:dyDescent="0.3">
      <c r="A49" s="7">
        <v>665</v>
      </c>
      <c r="B49" s="7" t="s">
        <v>55</v>
      </c>
      <c r="C49" s="7">
        <v>755</v>
      </c>
      <c r="D49" s="8">
        <v>353716.08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4">
        <f>+SUM(D49-E49-F49-G49-H49-I49-J49)</f>
        <v>353716.08</v>
      </c>
      <c r="L49" s="8">
        <f>K49/C49</f>
        <v>468.49811920529805</v>
      </c>
      <c r="M49" s="110">
        <f>MAX(ROUND((L49-M$2),2),0)</f>
        <v>0</v>
      </c>
      <c r="N49" s="125">
        <f>MAX(ROUND((M49*C49),2),0)</f>
        <v>0</v>
      </c>
      <c r="O49" s="125"/>
      <c r="P49" s="125"/>
      <c r="Q49" s="137">
        <f>N49/N$2</f>
        <v>0</v>
      </c>
      <c r="R49" s="8">
        <f>ROUND(Q49*N$435,2)-0</f>
        <v>0</v>
      </c>
      <c r="S49" s="7">
        <v>0</v>
      </c>
      <c r="T49" s="7">
        <f>+T48+1</f>
        <v>4</v>
      </c>
      <c r="U49" s="7"/>
      <c r="V49" s="7">
        <f>SUM(A49-W49)</f>
        <v>0</v>
      </c>
      <c r="W49" s="9">
        <v>665</v>
      </c>
      <c r="X49" s="10" t="s">
        <v>55</v>
      </c>
      <c r="Y49" s="11">
        <v>32.646455059185428</v>
      </c>
      <c r="Z49" s="144">
        <f>C49/Y49</f>
        <v>23.126553821272324</v>
      </c>
      <c r="AA49" s="7"/>
      <c r="AB49" s="171" t="s">
        <v>520</v>
      </c>
      <c r="AC49" s="171" t="s">
        <v>106</v>
      </c>
      <c r="AD49" s="172">
        <v>109551.54</v>
      </c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</row>
    <row r="50" spans="1:41" ht="15" x14ac:dyDescent="0.3">
      <c r="A50" s="7">
        <v>700</v>
      </c>
      <c r="B50" s="7" t="s">
        <v>56</v>
      </c>
      <c r="C50" s="7">
        <v>1050</v>
      </c>
      <c r="D50" s="8">
        <v>498700.99</v>
      </c>
      <c r="E50" s="8">
        <v>0</v>
      </c>
      <c r="F50" s="8">
        <v>0</v>
      </c>
      <c r="G50" s="8">
        <v>10950.37</v>
      </c>
      <c r="H50" s="8">
        <v>0</v>
      </c>
      <c r="I50" s="8">
        <v>0</v>
      </c>
      <c r="J50" s="8">
        <v>0</v>
      </c>
      <c r="K50" s="4">
        <f>+SUM(D50-E50-F50-G50-H50-I50-J50)</f>
        <v>487750.62</v>
      </c>
      <c r="L50" s="8">
        <f>K50/C50</f>
        <v>464.52440000000001</v>
      </c>
      <c r="M50" s="110">
        <f>MAX(ROUND((L50-M$2),2),0)</f>
        <v>0</v>
      </c>
      <c r="N50" s="125">
        <f>MAX(ROUND((M50*C50),2),0)</f>
        <v>0</v>
      </c>
      <c r="O50" s="125"/>
      <c r="P50" s="125"/>
      <c r="Q50" s="137">
        <f>N50/N$2</f>
        <v>0</v>
      </c>
      <c r="R50" s="8">
        <f>ROUND(Q50*N$435,2)-0</f>
        <v>0</v>
      </c>
      <c r="S50" s="7">
        <v>0</v>
      </c>
      <c r="T50" s="7">
        <f>+T49+1</f>
        <v>5</v>
      </c>
      <c r="U50" s="7"/>
      <c r="V50" s="7">
        <f>SUM(A50-W50)</f>
        <v>0</v>
      </c>
      <c r="W50" s="9">
        <v>700</v>
      </c>
      <c r="X50" s="10" t="s">
        <v>56</v>
      </c>
      <c r="Y50" s="11">
        <v>99.260705911246077</v>
      </c>
      <c r="Z50" s="144">
        <f>C50/Y50</f>
        <v>10.578204037142926</v>
      </c>
      <c r="AA50" s="7"/>
      <c r="AB50" s="171" t="s">
        <v>629</v>
      </c>
      <c r="AC50" s="176" t="s">
        <v>107</v>
      </c>
      <c r="AD50" s="177">
        <v>45514.8</v>
      </c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</row>
    <row r="51" spans="1:41" ht="15" x14ac:dyDescent="0.3">
      <c r="A51" s="148">
        <v>721</v>
      </c>
      <c r="B51" s="148" t="s">
        <v>57</v>
      </c>
      <c r="C51" s="148">
        <v>1827</v>
      </c>
      <c r="D51" s="149">
        <v>504834.75</v>
      </c>
      <c r="E51" s="149">
        <v>0</v>
      </c>
      <c r="F51" s="149">
        <v>0</v>
      </c>
      <c r="G51" s="149">
        <v>0</v>
      </c>
      <c r="H51" s="149">
        <v>0</v>
      </c>
      <c r="I51" s="149">
        <v>0</v>
      </c>
      <c r="J51" s="149">
        <v>0</v>
      </c>
      <c r="K51" s="150">
        <f>+SUM(D51-E51-F51-G51-H51-I51-J51)</f>
        <v>504834.75</v>
      </c>
      <c r="L51" s="149">
        <f>K51/C51</f>
        <v>276.31896551724139</v>
      </c>
      <c r="M51" s="151">
        <f>MAX(ROUND((L51-M$2),2),0)</f>
        <v>0</v>
      </c>
      <c r="N51" s="152">
        <f>MAX(ROUND((M51*C51),2),0)</f>
        <v>0</v>
      </c>
      <c r="O51" s="152"/>
      <c r="P51" s="152"/>
      <c r="Q51" s="153">
        <f>N51/N$2</f>
        <v>0</v>
      </c>
      <c r="R51" s="8">
        <f>ROUND(Q51*N$435,2)-0</f>
        <v>0</v>
      </c>
      <c r="S51" s="148">
        <v>0</v>
      </c>
      <c r="T51" s="7">
        <f>+T50+1</f>
        <v>6</v>
      </c>
      <c r="U51" s="148"/>
      <c r="V51" s="148">
        <f>SUM(A51-W51)</f>
        <v>0</v>
      </c>
      <c r="W51" s="154">
        <v>721</v>
      </c>
      <c r="X51" s="155" t="s">
        <v>57</v>
      </c>
      <c r="Y51" s="156">
        <v>4.4521513672403206</v>
      </c>
      <c r="Z51" s="157">
        <f>C51/Y51</f>
        <v>410.36340620477858</v>
      </c>
      <c r="AA51" s="7"/>
      <c r="AB51" s="171" t="s">
        <v>674</v>
      </c>
      <c r="AC51" s="176" t="s">
        <v>109</v>
      </c>
      <c r="AD51" s="177">
        <v>6987.93</v>
      </c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</row>
    <row r="52" spans="1:41" ht="15" x14ac:dyDescent="0.3">
      <c r="A52" s="7">
        <v>735</v>
      </c>
      <c r="B52" s="7" t="s">
        <v>58</v>
      </c>
      <c r="C52" s="7">
        <v>496</v>
      </c>
      <c r="D52" s="8">
        <v>389177.42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4">
        <f>+SUM(D52-E52-F52-G52-H52-I52-J52)</f>
        <v>389177.42</v>
      </c>
      <c r="L52" s="8">
        <f>K52/C52</f>
        <v>784.63189516129034</v>
      </c>
      <c r="M52" s="110">
        <f>MAX(ROUND((L52-M$2),2),0)</f>
        <v>124.33</v>
      </c>
      <c r="N52" s="125">
        <f>MAX(ROUND((M52*C52),2),0)</f>
        <v>61667.68</v>
      </c>
      <c r="O52" s="125">
        <f>ROUND(+N52*$O$2,2)</f>
        <v>79369.17</v>
      </c>
      <c r="P52" s="125">
        <f>+O52-R52</f>
        <v>0</v>
      </c>
      <c r="Q52" s="137">
        <f>N52/N$2</f>
        <v>4.0378696941206407E-3</v>
      </c>
      <c r="R52" s="8">
        <f>ROUND(Q52*N$435,2)-0</f>
        <v>79369.17</v>
      </c>
      <c r="S52" s="7">
        <v>59088.480000000003</v>
      </c>
      <c r="T52" s="7">
        <f>+T51+1</f>
        <v>7</v>
      </c>
      <c r="U52" s="7">
        <f>+U51+1</f>
        <v>1</v>
      </c>
      <c r="V52" s="7">
        <f>SUM(A52-W52)</f>
        <v>0</v>
      </c>
      <c r="W52" s="9">
        <v>735</v>
      </c>
      <c r="X52" s="10" t="s">
        <v>58</v>
      </c>
      <c r="Y52" s="11">
        <v>270.46520126806473</v>
      </c>
      <c r="Z52" s="144">
        <f>C52/Y52</f>
        <v>1.8338773257133445</v>
      </c>
      <c r="AA52" s="7"/>
      <c r="AB52" s="171" t="s">
        <v>568</v>
      </c>
      <c r="AC52" s="171" t="s">
        <v>111</v>
      </c>
      <c r="AD52" s="172">
        <v>276312.02</v>
      </c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</row>
    <row r="53" spans="1:41" ht="15" x14ac:dyDescent="0.3">
      <c r="A53" s="7">
        <v>777</v>
      </c>
      <c r="B53" s="7" t="s">
        <v>59</v>
      </c>
      <c r="C53" s="7">
        <v>3348</v>
      </c>
      <c r="D53" s="8">
        <v>1686326.36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4">
        <f>+SUM(D53-E53-F53-G53-H53-I53-J53)</f>
        <v>1686326.36</v>
      </c>
      <c r="L53" s="8">
        <f>K53/C53</f>
        <v>503.68170848267624</v>
      </c>
      <c r="M53" s="110">
        <f>MAX(ROUND((L53-M$2),2),0)</f>
        <v>0</v>
      </c>
      <c r="N53" s="125">
        <f>MAX(ROUND((M53*C53),2),0)</f>
        <v>0</v>
      </c>
      <c r="O53" s="125"/>
      <c r="P53" s="125"/>
      <c r="Q53" s="137">
        <f>N53/N$2</f>
        <v>0</v>
      </c>
      <c r="R53" s="8">
        <f>ROUND(Q53*N$435,2)-0</f>
        <v>0</v>
      </c>
      <c r="S53" s="7">
        <v>0</v>
      </c>
      <c r="T53" s="7">
        <f>+T52+1</f>
        <v>8</v>
      </c>
      <c r="U53" s="7"/>
      <c r="V53" s="7">
        <f>SUM(A53-W53)</f>
        <v>0</v>
      </c>
      <c r="W53" s="9">
        <v>777</v>
      </c>
      <c r="X53" s="10" t="s">
        <v>59</v>
      </c>
      <c r="Y53" s="11">
        <v>99.591918561109708</v>
      </c>
      <c r="Z53" s="144">
        <f>C53/Y53</f>
        <v>33.617185494279475</v>
      </c>
      <c r="AA53" s="7"/>
      <c r="AB53" s="171" t="s">
        <v>546</v>
      </c>
      <c r="AC53" s="171" t="s">
        <v>113</v>
      </c>
      <c r="AD53" s="172">
        <v>70962.820000000007</v>
      </c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</row>
    <row r="54" spans="1:41" ht="15" x14ac:dyDescent="0.3">
      <c r="A54" s="7">
        <v>840</v>
      </c>
      <c r="B54" s="7" t="s">
        <v>60</v>
      </c>
      <c r="C54" s="7">
        <v>139</v>
      </c>
      <c r="D54" s="8">
        <v>153639.51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4">
        <f>+SUM(D54-E54-F54-G54-H54-I54-J54)</f>
        <v>153639.51</v>
      </c>
      <c r="L54" s="8">
        <f>K54/C54</f>
        <v>1105.3202158273382</v>
      </c>
      <c r="M54" s="110">
        <f>MAX(ROUND((L54-M$2),2),0)</f>
        <v>445.02</v>
      </c>
      <c r="N54" s="125">
        <f>MAX(ROUND((M54*C54),2),0)</f>
        <v>61857.78</v>
      </c>
      <c r="O54" s="125">
        <f>ROUND(+N54*$O$2,2)</f>
        <v>79613.84</v>
      </c>
      <c r="P54" s="125">
        <f>+O54-R54</f>
        <v>0</v>
      </c>
      <c r="Q54" s="137">
        <f>N54/N$2</f>
        <v>4.0503170413996748E-3</v>
      </c>
      <c r="R54" s="8">
        <f>ROUND(Q54*N$435,2)-0</f>
        <v>79613.84</v>
      </c>
      <c r="S54" s="7">
        <v>59270.63</v>
      </c>
      <c r="T54" s="7">
        <f>+T53+1</f>
        <v>9</v>
      </c>
      <c r="U54" s="7">
        <f>+U53+1</f>
        <v>1</v>
      </c>
      <c r="V54" s="7">
        <f>SUM(A54-W54)</f>
        <v>0</v>
      </c>
      <c r="W54" s="9">
        <v>840</v>
      </c>
      <c r="X54" s="10" t="s">
        <v>60</v>
      </c>
      <c r="Y54" s="11">
        <v>233.34181891136183</v>
      </c>
      <c r="Z54" s="144">
        <f>C54/Y54</f>
        <v>0.59569262230188202</v>
      </c>
      <c r="AA54" s="7"/>
      <c r="AB54" s="171" t="s">
        <v>600</v>
      </c>
      <c r="AC54" s="176" t="s">
        <v>114</v>
      </c>
      <c r="AD54" s="177">
        <v>26727.69</v>
      </c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</row>
    <row r="55" spans="1:41" ht="15" x14ac:dyDescent="0.3">
      <c r="A55" s="7">
        <v>870</v>
      </c>
      <c r="B55" s="7" t="s">
        <v>61</v>
      </c>
      <c r="C55" s="7">
        <v>863</v>
      </c>
      <c r="D55" s="8">
        <v>721963.01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4">
        <f>+SUM(D55-E55-F55-G55-H55-I55-J55)</f>
        <v>721963.01</v>
      </c>
      <c r="L55" s="8">
        <f>K55/C55</f>
        <v>836.57359212050983</v>
      </c>
      <c r="M55" s="110">
        <f>MAX(ROUND((L55-M$2),2),0)</f>
        <v>176.27</v>
      </c>
      <c r="N55" s="125">
        <f>MAX(ROUND((M55*C55),2),0)</f>
        <v>152121.01</v>
      </c>
      <c r="O55" s="125">
        <f>ROUND(+N55*$O$2,2)</f>
        <v>195786.82</v>
      </c>
      <c r="P55" s="125">
        <f>+O55-R55</f>
        <v>0</v>
      </c>
      <c r="Q55" s="137">
        <f>N55/N$2</f>
        <v>9.9605630715801693E-3</v>
      </c>
      <c r="R55" s="8">
        <f>ROUND(Q55*N$435,2)-0</f>
        <v>195786.82</v>
      </c>
      <c r="S55" s="7">
        <v>145758.67000000001</v>
      </c>
      <c r="T55" s="7">
        <f>+T54+1</f>
        <v>10</v>
      </c>
      <c r="U55" s="7">
        <f>+U54+1</f>
        <v>2</v>
      </c>
      <c r="V55" s="7">
        <f>SUM(A55-W55)</f>
        <v>0</v>
      </c>
      <c r="W55" s="9">
        <v>870</v>
      </c>
      <c r="X55" s="10" t="s">
        <v>61</v>
      </c>
      <c r="Y55" s="11">
        <v>152.24272793317326</v>
      </c>
      <c r="Z55" s="144">
        <f>C55/Y55</f>
        <v>5.6685794567397183</v>
      </c>
      <c r="AA55" s="7"/>
      <c r="AB55" s="171" t="s">
        <v>625</v>
      </c>
      <c r="AC55" s="171" t="s">
        <v>119</v>
      </c>
      <c r="AD55" s="172">
        <v>51622.36</v>
      </c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</row>
    <row r="56" spans="1:41" ht="15" x14ac:dyDescent="0.3">
      <c r="A56" s="7">
        <v>882</v>
      </c>
      <c r="B56" s="7" t="s">
        <v>62</v>
      </c>
      <c r="C56" s="7">
        <v>355</v>
      </c>
      <c r="D56" s="8">
        <v>274761.34999999998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4">
        <f>+SUM(D56-E56-F56-G56-H56-I56-J56)</f>
        <v>274761.34999999998</v>
      </c>
      <c r="L56" s="8">
        <f>K56/C56</f>
        <v>773.97563380281679</v>
      </c>
      <c r="M56" s="110">
        <f>MAX(ROUND((L56-M$2),2),0)</f>
        <v>113.68</v>
      </c>
      <c r="N56" s="125">
        <f>MAX(ROUND((M56*C56),2),0)</f>
        <v>40356.400000000001</v>
      </c>
      <c r="O56" s="125">
        <f>ROUND(+N56*$O$2,2)</f>
        <v>51940.57</v>
      </c>
      <c r="P56" s="125">
        <f>+O56-R56</f>
        <v>0</v>
      </c>
      <c r="Q56" s="137">
        <f>N56/N$2</f>
        <v>2.6424520027964441E-3</v>
      </c>
      <c r="R56" s="8">
        <f>ROUND(Q56*N$435,2)-0</f>
        <v>51940.57</v>
      </c>
      <c r="S56" s="7">
        <v>38668.53</v>
      </c>
      <c r="T56" s="7">
        <f>+T55+1</f>
        <v>11</v>
      </c>
      <c r="U56" s="7">
        <f>+U55+1</f>
        <v>3</v>
      </c>
      <c r="V56" s="7">
        <f>SUM(A56-W56)</f>
        <v>0</v>
      </c>
      <c r="W56" s="9">
        <v>882</v>
      </c>
      <c r="X56" s="10" t="s">
        <v>62</v>
      </c>
      <c r="Y56" s="11">
        <v>83.635345353762247</v>
      </c>
      <c r="Z56" s="144">
        <f>C56/Y56</f>
        <v>4.2446168961031345</v>
      </c>
      <c r="AA56" s="7"/>
      <c r="AB56" s="171" t="s">
        <v>613</v>
      </c>
      <c r="AC56" s="171" t="s">
        <v>120</v>
      </c>
      <c r="AD56" s="172">
        <v>47259.58</v>
      </c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</row>
    <row r="57" spans="1:41" ht="15" x14ac:dyDescent="0.3">
      <c r="A57" s="7">
        <v>896</v>
      </c>
      <c r="B57" s="7" t="s">
        <v>63</v>
      </c>
      <c r="C57" s="7">
        <v>887</v>
      </c>
      <c r="D57" s="8">
        <v>514660.77</v>
      </c>
      <c r="E57" s="8">
        <v>0</v>
      </c>
      <c r="F57" s="8">
        <v>0</v>
      </c>
      <c r="G57" s="8">
        <v>1139.3800000000001</v>
      </c>
      <c r="H57" s="8">
        <v>0</v>
      </c>
      <c r="I57" s="8">
        <v>0</v>
      </c>
      <c r="J57" s="8">
        <v>0</v>
      </c>
      <c r="K57" s="4">
        <f>+SUM(D57-E57-F57-G57-H57-I57-J57)</f>
        <v>513521.39</v>
      </c>
      <c r="L57" s="8">
        <f>K57/C57</f>
        <v>578.94181510710257</v>
      </c>
      <c r="M57" s="110">
        <f>MAX(ROUND((L57-M$2),2),0)</f>
        <v>0</v>
      </c>
      <c r="N57" s="125">
        <f>MAX(ROUND((M57*C57),2),0)</f>
        <v>0</v>
      </c>
      <c r="O57" s="125"/>
      <c r="P57" s="125"/>
      <c r="Q57" s="137">
        <f>N57/N$2</f>
        <v>0</v>
      </c>
      <c r="R57" s="8">
        <f>ROUND(Q57*N$435,2)-0</f>
        <v>0</v>
      </c>
      <c r="S57" s="7">
        <v>0</v>
      </c>
      <c r="T57" s="7">
        <f>+T56+1</f>
        <v>12</v>
      </c>
      <c r="U57" s="7"/>
      <c r="V57" s="7">
        <f>SUM(A57-W57)</f>
        <v>0</v>
      </c>
      <c r="W57" s="9">
        <v>896</v>
      </c>
      <c r="X57" s="10" t="s">
        <v>63</v>
      </c>
      <c r="Y57" s="11">
        <v>64.681203788730997</v>
      </c>
      <c r="Z57" s="144">
        <f>C57/Y57</f>
        <v>13.713412058582257</v>
      </c>
      <c r="AA57" s="7"/>
      <c r="AB57" s="171" t="s">
        <v>662</v>
      </c>
      <c r="AC57" s="171" t="s">
        <v>122</v>
      </c>
      <c r="AD57" s="172">
        <v>4115.43</v>
      </c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</row>
    <row r="58" spans="1:41" ht="15" x14ac:dyDescent="0.3">
      <c r="A58" s="7">
        <v>903</v>
      </c>
      <c r="B58" s="7" t="s">
        <v>64</v>
      </c>
      <c r="C58" s="7">
        <v>895</v>
      </c>
      <c r="D58" s="8">
        <v>367498.7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4">
        <f>+SUM(D58-E58-F58-G58-H58-I58-J58)</f>
        <v>367498.7</v>
      </c>
      <c r="L58" s="8">
        <f>K58/C58</f>
        <v>410.61307262569835</v>
      </c>
      <c r="M58" s="110">
        <f>MAX(ROUND((L58-M$2),2),0)</f>
        <v>0</v>
      </c>
      <c r="N58" s="125">
        <f>MAX(ROUND((M58*C58),2),0)</f>
        <v>0</v>
      </c>
      <c r="O58" s="125"/>
      <c r="P58" s="125"/>
      <c r="Q58" s="137">
        <f>N58/N$2</f>
        <v>0</v>
      </c>
      <c r="R58" s="8">
        <f>ROUND(Q58*N$435,2)-0</f>
        <v>0</v>
      </c>
      <c r="S58" s="7">
        <v>0</v>
      </c>
      <c r="T58" s="7">
        <f>+T57+1</f>
        <v>13</v>
      </c>
      <c r="U58" s="7"/>
      <c r="V58" s="7">
        <f>SUM(A58-W58)</f>
        <v>0</v>
      </c>
      <c r="W58" s="9">
        <v>903</v>
      </c>
      <c r="X58" s="10" t="s">
        <v>64</v>
      </c>
      <c r="Y58" s="11">
        <v>69.958114328355961</v>
      </c>
      <c r="Z58" s="144">
        <f>C58/Y58</f>
        <v>12.793369412434716</v>
      </c>
      <c r="AA58" s="7"/>
      <c r="AB58" s="171" t="s">
        <v>630</v>
      </c>
      <c r="AC58" s="176" t="s">
        <v>126</v>
      </c>
      <c r="AD58" s="177">
        <v>37414.74</v>
      </c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</row>
    <row r="59" spans="1:41" ht="15" x14ac:dyDescent="0.3">
      <c r="A59" s="7">
        <v>910</v>
      </c>
      <c r="B59" s="7" t="s">
        <v>65</v>
      </c>
      <c r="C59" s="7">
        <v>1371</v>
      </c>
      <c r="D59" s="8">
        <v>862038.3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4">
        <f>+SUM(D59-E59-F59-G59-H59-I59-J59)</f>
        <v>862038.3</v>
      </c>
      <c r="L59" s="8">
        <f>K59/C59</f>
        <v>628.76608315098474</v>
      </c>
      <c r="M59" s="110">
        <f>MAX(ROUND((L59-M$2),2),0)</f>
        <v>0</v>
      </c>
      <c r="N59" s="125">
        <f>MAX(ROUND((M59*C59),2),0)</f>
        <v>0</v>
      </c>
      <c r="O59" s="125"/>
      <c r="P59" s="125"/>
      <c r="Q59" s="137">
        <f>N59/N$2</f>
        <v>0</v>
      </c>
      <c r="R59" s="8">
        <f>ROUND(Q59*N$435,2)-0</f>
        <v>0</v>
      </c>
      <c r="S59" s="7">
        <v>0</v>
      </c>
      <c r="T59" s="7">
        <f>+T58+1</f>
        <v>14</v>
      </c>
      <c r="U59" s="7"/>
      <c r="V59" s="7">
        <f>SUM(A59-W59)</f>
        <v>0</v>
      </c>
      <c r="W59" s="9">
        <v>910</v>
      </c>
      <c r="X59" s="10" t="s">
        <v>65</v>
      </c>
      <c r="Y59" s="11">
        <v>179.03122071603832</v>
      </c>
      <c r="Z59" s="144">
        <f>C59/Y59</f>
        <v>7.6578822091290162</v>
      </c>
      <c r="AA59" s="7"/>
      <c r="AB59" s="171" t="s">
        <v>683</v>
      </c>
      <c r="AC59" s="171" t="s">
        <v>129</v>
      </c>
      <c r="AD59" s="172">
        <v>960.1</v>
      </c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</row>
    <row r="60" spans="1:41" ht="15" x14ac:dyDescent="0.3">
      <c r="A60" s="7">
        <v>980</v>
      </c>
      <c r="B60" s="7" t="s">
        <v>66</v>
      </c>
      <c r="C60" s="7">
        <v>574</v>
      </c>
      <c r="D60" s="8">
        <v>351322.69</v>
      </c>
      <c r="E60" s="8">
        <v>0</v>
      </c>
      <c r="F60" s="8">
        <v>0</v>
      </c>
      <c r="G60" s="8">
        <v>7307.08</v>
      </c>
      <c r="H60" s="8">
        <v>0</v>
      </c>
      <c r="I60" s="8">
        <v>0</v>
      </c>
      <c r="J60" s="8">
        <v>0</v>
      </c>
      <c r="K60" s="4">
        <f>+SUM(D60-E60-F60-G60-H60-I60-J60)</f>
        <v>344015.61</v>
      </c>
      <c r="L60" s="8">
        <f>K60/C60</f>
        <v>599.33033101045294</v>
      </c>
      <c r="M60" s="110">
        <f>MAX(ROUND((L60-M$2),2),0)</f>
        <v>0</v>
      </c>
      <c r="N60" s="125">
        <f>MAX(ROUND((M60*C60),2),0)</f>
        <v>0</v>
      </c>
      <c r="O60" s="125"/>
      <c r="P60" s="125"/>
      <c r="Q60" s="137">
        <f>N60/N$2</f>
        <v>0</v>
      </c>
      <c r="R60" s="8">
        <f>ROUND(Q60*N$435,2)-0</f>
        <v>0</v>
      </c>
      <c r="S60" s="7">
        <v>0</v>
      </c>
      <c r="T60" s="7">
        <f>+T59+1</f>
        <v>15</v>
      </c>
      <c r="U60" s="7"/>
      <c r="V60" s="7">
        <f>SUM(A60-W60)</f>
        <v>0</v>
      </c>
      <c r="W60" s="9">
        <v>980</v>
      </c>
      <c r="X60" s="10" t="s">
        <v>66</v>
      </c>
      <c r="Y60" s="11">
        <v>117.14538128510328</v>
      </c>
      <c r="Z60" s="144">
        <f>C60/Y60</f>
        <v>4.8998944192517842</v>
      </c>
      <c r="AA60" s="7"/>
      <c r="AB60" s="171" t="s">
        <v>554</v>
      </c>
      <c r="AC60" s="171" t="s">
        <v>132</v>
      </c>
      <c r="AD60" s="172">
        <v>106983.74</v>
      </c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</row>
    <row r="61" spans="1:41" ht="15" x14ac:dyDescent="0.3">
      <c r="A61" s="7">
        <v>994</v>
      </c>
      <c r="B61" s="7" t="s">
        <v>67</v>
      </c>
      <c r="C61" s="7">
        <v>231</v>
      </c>
      <c r="D61" s="8">
        <v>162998.28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4">
        <f>+SUM(D61-E61-F61-G61-H61-I61-J61)</f>
        <v>162998.28</v>
      </c>
      <c r="L61" s="8">
        <f>K61/C61</f>
        <v>705.62025974025971</v>
      </c>
      <c r="M61" s="110">
        <f>MAX(ROUND((L61-M$2),2),0)</f>
        <v>45.32</v>
      </c>
      <c r="N61" s="125">
        <f>MAX(ROUND((M61*C61),2),0)</f>
        <v>10468.92</v>
      </c>
      <c r="O61" s="125">
        <f>ROUND(+N61*$O$2,2)</f>
        <v>13473.99</v>
      </c>
      <c r="P61" s="125">
        <f>+O61-R61</f>
        <v>0</v>
      </c>
      <c r="Q61" s="137">
        <f>N61/N$2</f>
        <v>6.8548281365819915E-4</v>
      </c>
      <c r="R61" s="8">
        <f>ROUND(Q61*N$435,2)-0</f>
        <v>13473.99</v>
      </c>
      <c r="S61" s="7">
        <v>10031.07</v>
      </c>
      <c r="T61" s="7">
        <f>+T60+1</f>
        <v>16</v>
      </c>
      <c r="U61" s="7">
        <f>+U60+1</f>
        <v>1</v>
      </c>
      <c r="V61" s="7">
        <f>SUM(A61-W61)</f>
        <v>0</v>
      </c>
      <c r="W61" s="9">
        <v>994</v>
      </c>
      <c r="X61" s="10" t="s">
        <v>67</v>
      </c>
      <c r="Y61" s="11">
        <v>90.369018534971346</v>
      </c>
      <c r="Z61" s="144">
        <f>C61/Y61</f>
        <v>2.5561857785431932</v>
      </c>
      <c r="AA61" s="7"/>
      <c r="AB61" s="171" t="s">
        <v>606</v>
      </c>
      <c r="AC61" s="171" t="s">
        <v>133</v>
      </c>
      <c r="AD61" s="172">
        <v>65547.789999999994</v>
      </c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</row>
    <row r="62" spans="1:41" ht="15" x14ac:dyDescent="0.3">
      <c r="A62" s="7">
        <v>1029</v>
      </c>
      <c r="B62" s="7" t="s">
        <v>68</v>
      </c>
      <c r="C62" s="7">
        <v>998</v>
      </c>
      <c r="D62" s="8">
        <v>479643.2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4">
        <f>+SUM(D62-E62-F62-G62-H62-I62-J62)</f>
        <v>479643.2</v>
      </c>
      <c r="L62" s="8">
        <f>K62/C62</f>
        <v>480.60440881763526</v>
      </c>
      <c r="M62" s="110">
        <f>MAX(ROUND((L62-M$2),2),0)</f>
        <v>0</v>
      </c>
      <c r="N62" s="125">
        <f>MAX(ROUND((M62*C62),2),0)</f>
        <v>0</v>
      </c>
      <c r="O62" s="125"/>
      <c r="P62" s="125"/>
      <c r="Q62" s="137">
        <f>N62/N$2</f>
        <v>0</v>
      </c>
      <c r="R62" s="8">
        <f>ROUND(Q62*N$435,2)-0</f>
        <v>0</v>
      </c>
      <c r="S62" s="7">
        <v>0</v>
      </c>
      <c r="T62" s="7">
        <f>+T61+1</f>
        <v>17</v>
      </c>
      <c r="U62" s="7"/>
      <c r="V62" s="7">
        <f>SUM(A62-W62)</f>
        <v>0</v>
      </c>
      <c r="W62" s="9">
        <v>1029</v>
      </c>
      <c r="X62" s="10" t="s">
        <v>68</v>
      </c>
      <c r="Y62" s="11">
        <v>37.925132494127347</v>
      </c>
      <c r="Z62" s="144">
        <f>C62/Y62</f>
        <v>26.315003649744373</v>
      </c>
      <c r="AA62" s="7"/>
      <c r="AB62" s="171" t="s">
        <v>512</v>
      </c>
      <c r="AC62" s="171" t="s">
        <v>134</v>
      </c>
      <c r="AD62" s="172">
        <v>159214.29999999999</v>
      </c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</row>
    <row r="63" spans="1:41" ht="15" x14ac:dyDescent="0.3">
      <c r="A63" s="148">
        <v>1015</v>
      </c>
      <c r="B63" s="148" t="s">
        <v>69</v>
      </c>
      <c r="C63" s="148">
        <v>3075</v>
      </c>
      <c r="D63" s="149">
        <v>904707.54</v>
      </c>
      <c r="E63" s="149">
        <v>0</v>
      </c>
      <c r="F63" s="149">
        <v>0</v>
      </c>
      <c r="G63" s="149">
        <v>0</v>
      </c>
      <c r="H63" s="149">
        <v>0</v>
      </c>
      <c r="I63" s="149">
        <v>0</v>
      </c>
      <c r="J63" s="149">
        <v>0</v>
      </c>
      <c r="K63" s="150">
        <f>+SUM(D63-E63-F63-G63-H63-I63-J63)</f>
        <v>904707.54</v>
      </c>
      <c r="L63" s="149">
        <f>K63/C63</f>
        <v>294.21383414634147</v>
      </c>
      <c r="M63" s="151">
        <f>MAX(ROUND((L63-M$2),2),0)</f>
        <v>0</v>
      </c>
      <c r="N63" s="152">
        <f>MAX(ROUND((M63*C63),2),0)</f>
        <v>0</v>
      </c>
      <c r="O63" s="152"/>
      <c r="P63" s="152"/>
      <c r="Q63" s="153">
        <f>N63/N$2</f>
        <v>0</v>
      </c>
      <c r="R63" s="8">
        <f>ROUND(Q63*N$435,2)-0</f>
        <v>0</v>
      </c>
      <c r="S63" s="148">
        <v>0</v>
      </c>
      <c r="T63" s="7">
        <f>+T62+1</f>
        <v>18</v>
      </c>
      <c r="U63" s="148"/>
      <c r="V63" s="148">
        <f>SUM(A63-W63)</f>
        <v>0</v>
      </c>
      <c r="W63" s="154">
        <v>1015</v>
      </c>
      <c r="X63" s="155" t="s">
        <v>69</v>
      </c>
      <c r="Y63" s="156">
        <v>34.866978227753812</v>
      </c>
      <c r="Z63" s="157">
        <f>C63/Y63</f>
        <v>88.19232856698568</v>
      </c>
      <c r="AA63" s="7"/>
      <c r="AB63" s="171" t="s">
        <v>592</v>
      </c>
      <c r="AC63" s="171" t="s">
        <v>135</v>
      </c>
      <c r="AD63" s="172">
        <v>22501.86</v>
      </c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</row>
    <row r="64" spans="1:41" ht="15" x14ac:dyDescent="0.3">
      <c r="A64" s="7">
        <v>5054</v>
      </c>
      <c r="B64" s="7" t="s">
        <v>70</v>
      </c>
      <c r="C64" s="7">
        <v>1141</v>
      </c>
      <c r="D64" s="8">
        <v>560327.62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4">
        <f>+SUM(D64-E64-F64-G64-H64-I64-J64)</f>
        <v>560327.62</v>
      </c>
      <c r="L64" s="8">
        <f>K64/C64</f>
        <v>491.08468010517089</v>
      </c>
      <c r="M64" s="110">
        <f>MAX(ROUND((L64-M$2),2),0)</f>
        <v>0</v>
      </c>
      <c r="N64" s="125">
        <f>MAX(ROUND((M64*C64),2),0)</f>
        <v>0</v>
      </c>
      <c r="O64" s="125"/>
      <c r="P64" s="125"/>
      <c r="Q64" s="137">
        <f>N64/N$2</f>
        <v>0</v>
      </c>
      <c r="R64" s="8">
        <f>ROUND(Q64*N$435,2)-0</f>
        <v>0</v>
      </c>
      <c r="S64" s="7">
        <v>0</v>
      </c>
      <c r="T64" s="7">
        <f>+T63+1</f>
        <v>19</v>
      </c>
      <c r="U64" s="7"/>
      <c r="V64" s="7">
        <f>SUM(A64-W64)</f>
        <v>0</v>
      </c>
      <c r="W64" s="9">
        <v>5054</v>
      </c>
      <c r="X64" s="10" t="s">
        <v>70</v>
      </c>
      <c r="Y64" s="11">
        <v>140.17013833830154</v>
      </c>
      <c r="Z64" s="144">
        <f>C64/Y64</f>
        <v>8.1401075402108045</v>
      </c>
      <c r="AA64" s="7"/>
      <c r="AB64" s="171" t="s">
        <v>690</v>
      </c>
      <c r="AC64" s="171" t="s">
        <v>138</v>
      </c>
      <c r="AD64" s="172">
        <v>496.89</v>
      </c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</row>
    <row r="65" spans="1:41" ht="15" x14ac:dyDescent="0.3">
      <c r="A65" s="7">
        <v>1071</v>
      </c>
      <c r="B65" s="7" t="s">
        <v>71</v>
      </c>
      <c r="C65" s="7">
        <v>736</v>
      </c>
      <c r="D65" s="8">
        <v>607429.68000000005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4">
        <f>+SUM(D65-E65-F65-G65-H65-I65-J65)</f>
        <v>607429.68000000005</v>
      </c>
      <c r="L65" s="8">
        <f>K65/C65</f>
        <v>825.31206521739136</v>
      </c>
      <c r="M65" s="110">
        <f>MAX(ROUND((L65-M$2),2),0)</f>
        <v>165.01</v>
      </c>
      <c r="N65" s="125">
        <f>MAX(ROUND((M65*C65),2),0)</f>
        <v>121447.36</v>
      </c>
      <c r="O65" s="125">
        <f>ROUND(+N65*$O$2,2)</f>
        <v>156308.4</v>
      </c>
      <c r="P65" s="125">
        <f>+O65-R65</f>
        <v>0</v>
      </c>
      <c r="Q65" s="137">
        <f>N65/N$2</f>
        <v>7.952117128047614E-3</v>
      </c>
      <c r="R65" s="8">
        <f>ROUND(Q65*N$435,2)-0</f>
        <v>156308.4</v>
      </c>
      <c r="S65" s="7">
        <v>116367.92</v>
      </c>
      <c r="T65" s="7">
        <f>+T64+1</f>
        <v>20</v>
      </c>
      <c r="U65" s="7">
        <f>+U64+1</f>
        <v>1</v>
      </c>
      <c r="V65" s="7">
        <f>SUM(A65-W65)</f>
        <v>0</v>
      </c>
      <c r="W65" s="9">
        <v>1071</v>
      </c>
      <c r="X65" s="10" t="s">
        <v>71</v>
      </c>
      <c r="Y65" s="11">
        <v>737.2306693724081</v>
      </c>
      <c r="Z65" s="144">
        <f>C65/Y65</f>
        <v>0.99833068614270248</v>
      </c>
      <c r="AA65" s="7"/>
      <c r="AB65" s="171" t="s">
        <v>560</v>
      </c>
      <c r="AC65" s="171" t="s">
        <v>141</v>
      </c>
      <c r="AD65" s="172">
        <v>162094.31</v>
      </c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</row>
    <row r="66" spans="1:41" ht="15" x14ac:dyDescent="0.3">
      <c r="A66" s="7">
        <v>1080</v>
      </c>
      <c r="B66" s="7" t="s">
        <v>72</v>
      </c>
      <c r="C66" s="7">
        <v>1038</v>
      </c>
      <c r="D66" s="8">
        <v>45751.95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4">
        <f>+SUM(D66-E66-F66-G66-H66-I66-J66)</f>
        <v>45751.95</v>
      </c>
      <c r="L66" s="8">
        <f>K66/C66</f>
        <v>44.077023121387278</v>
      </c>
      <c r="M66" s="110">
        <f>MAX(ROUND((L66-M$2),2),0)</f>
        <v>0</v>
      </c>
      <c r="N66" s="125">
        <f>MAX(ROUND((M66*C66),2),0)</f>
        <v>0</v>
      </c>
      <c r="O66" s="125"/>
      <c r="P66" s="125"/>
      <c r="Q66" s="137">
        <f>N66/N$2</f>
        <v>0</v>
      </c>
      <c r="R66" s="8">
        <f>ROUND(Q66*N$435,2)-0</f>
        <v>0</v>
      </c>
      <c r="S66" s="7">
        <v>0</v>
      </c>
      <c r="T66" s="7">
        <f>+T65+1</f>
        <v>21</v>
      </c>
      <c r="U66" s="7"/>
      <c r="V66" s="7">
        <f>SUM(A66-W66)</f>
        <v>0</v>
      </c>
      <c r="W66" s="9">
        <v>1080</v>
      </c>
      <c r="X66" s="10" t="s">
        <v>434</v>
      </c>
      <c r="Y66" s="11">
        <v>254.76844906976814</v>
      </c>
      <c r="Z66" s="144">
        <f>C66/Y66</f>
        <v>4.0742878633128727</v>
      </c>
      <c r="AA66" s="7"/>
      <c r="AB66" s="171" t="s">
        <v>531</v>
      </c>
      <c r="AC66" s="171" t="s">
        <v>146</v>
      </c>
      <c r="AD66" s="172">
        <v>102574.82</v>
      </c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</row>
    <row r="67" spans="1:41" ht="15" x14ac:dyDescent="0.3">
      <c r="A67" s="7">
        <v>1085</v>
      </c>
      <c r="B67" s="7" t="s">
        <v>73</v>
      </c>
      <c r="C67" s="7">
        <v>1099</v>
      </c>
      <c r="D67" s="8">
        <v>409616.88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4">
        <f>+SUM(D67-E67-F67-G67-H67-I67-J67)</f>
        <v>409616.88</v>
      </c>
      <c r="L67" s="8">
        <f>K67/C67</f>
        <v>372.71781619654229</v>
      </c>
      <c r="M67" s="110">
        <f>MAX(ROUND((L67-M$2),2),0)</f>
        <v>0</v>
      </c>
      <c r="N67" s="125">
        <f>MAX(ROUND((M67*C67),2),0)</f>
        <v>0</v>
      </c>
      <c r="O67" s="125"/>
      <c r="P67" s="125"/>
      <c r="Q67" s="137">
        <f>N67/N$2</f>
        <v>0</v>
      </c>
      <c r="R67" s="8">
        <f>ROUND(Q67*N$435,2)-0</f>
        <v>0</v>
      </c>
      <c r="S67" s="7">
        <v>0</v>
      </c>
      <c r="T67" s="7">
        <f>+T66+1</f>
        <v>22</v>
      </c>
      <c r="U67" s="7"/>
      <c r="V67" s="7">
        <f>SUM(A67-W67)</f>
        <v>0</v>
      </c>
      <c r="W67" s="9">
        <v>1085</v>
      </c>
      <c r="X67" s="10" t="s">
        <v>73</v>
      </c>
      <c r="Y67" s="11">
        <v>103.26596463430185</v>
      </c>
      <c r="Z67" s="144">
        <f>C67/Y67</f>
        <v>10.642422252984458</v>
      </c>
      <c r="AA67" s="7"/>
      <c r="AB67" s="171" t="s">
        <v>573</v>
      </c>
      <c r="AC67" s="171" t="s">
        <v>147</v>
      </c>
      <c r="AD67" s="172">
        <v>38853.53</v>
      </c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</row>
    <row r="68" spans="1:41" ht="15" x14ac:dyDescent="0.3">
      <c r="A68" s="7">
        <v>1092</v>
      </c>
      <c r="B68" s="7" t="s">
        <v>74</v>
      </c>
      <c r="C68" s="7">
        <v>5130</v>
      </c>
      <c r="D68" s="8">
        <v>3409274.56</v>
      </c>
      <c r="E68" s="8">
        <v>0</v>
      </c>
      <c r="F68" s="8">
        <v>0</v>
      </c>
      <c r="G68" s="8">
        <v>8256.5</v>
      </c>
      <c r="H68" s="8">
        <v>0</v>
      </c>
      <c r="I68" s="8">
        <v>0</v>
      </c>
      <c r="J68" s="8">
        <v>0</v>
      </c>
      <c r="K68" s="4">
        <f>+SUM(D68-E68-F68-G68-H68-I68-J68)</f>
        <v>3401018.06</v>
      </c>
      <c r="L68" s="8">
        <f>K68/C68</f>
        <v>662.96648343079926</v>
      </c>
      <c r="M68" s="110">
        <f>MAX(ROUND((L68-M$2),2),0)</f>
        <v>2.67</v>
      </c>
      <c r="N68" s="125">
        <f>MAX(ROUND((M68*C68),2),0)</f>
        <v>13697.1</v>
      </c>
      <c r="O68" s="125">
        <f>ROUND(+N68*$O$2,2)</f>
        <v>17628.810000000001</v>
      </c>
      <c r="P68" s="125">
        <f>+O68-R68</f>
        <v>0</v>
      </c>
      <c r="Q68" s="137">
        <f>N68/N$2</f>
        <v>8.9685723522175357E-4</v>
      </c>
      <c r="R68" s="8">
        <f>ROUND(Q68*N$435,2)-0</f>
        <v>17628.810000000001</v>
      </c>
      <c r="S68" s="7">
        <v>13124.23</v>
      </c>
      <c r="T68" s="7">
        <f>+T67+1</f>
        <v>23</v>
      </c>
      <c r="U68" s="7"/>
      <c r="V68" s="7">
        <f>SUM(A68-W68)</f>
        <v>0</v>
      </c>
      <c r="W68" s="9">
        <v>1092</v>
      </c>
      <c r="X68" s="10" t="s">
        <v>435</v>
      </c>
      <c r="Y68" s="11">
        <v>225.52621965773966</v>
      </c>
      <c r="Z68" s="144">
        <f>C68/Y68</f>
        <v>22.746800827794338</v>
      </c>
      <c r="AA68" s="7"/>
      <c r="AB68" s="171" t="s">
        <v>681</v>
      </c>
      <c r="AC68" s="171" t="s">
        <v>148</v>
      </c>
      <c r="AD68" s="172">
        <v>0</v>
      </c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</row>
    <row r="69" spans="1:41" ht="15" x14ac:dyDescent="0.3">
      <c r="A69" s="7">
        <v>1120</v>
      </c>
      <c r="B69" s="7" t="s">
        <v>75</v>
      </c>
      <c r="C69" s="7">
        <v>296</v>
      </c>
      <c r="D69" s="8">
        <v>185302.17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4">
        <f>+SUM(D69-E69-F69-G69-H69-I69-J69)</f>
        <v>185302.17</v>
      </c>
      <c r="L69" s="8">
        <f>K69/C69</f>
        <v>626.02084459459468</v>
      </c>
      <c r="M69" s="110">
        <f>MAX(ROUND((L69-M$2),2),0)</f>
        <v>0</v>
      </c>
      <c r="N69" s="125">
        <f>MAX(ROUND((M69*C69),2),0)</f>
        <v>0</v>
      </c>
      <c r="O69" s="125"/>
      <c r="P69" s="125"/>
      <c r="Q69" s="137">
        <f>N69/N$2</f>
        <v>0</v>
      </c>
      <c r="R69" s="8">
        <f>ROUND(Q69*N$435,2)-0</f>
        <v>0</v>
      </c>
      <c r="S69" s="7">
        <v>0</v>
      </c>
      <c r="T69" s="7">
        <f>+T68+1</f>
        <v>24</v>
      </c>
      <c r="U69" s="7"/>
      <c r="V69" s="7">
        <f>SUM(A69-W69)</f>
        <v>0</v>
      </c>
      <c r="W69" s="9">
        <v>1120</v>
      </c>
      <c r="X69" s="10" t="s">
        <v>75</v>
      </c>
      <c r="Y69" s="11">
        <v>57.609848758762539</v>
      </c>
      <c r="Z69" s="144">
        <f>C69/Y69</f>
        <v>5.1380103641563197</v>
      </c>
      <c r="AA69" s="7"/>
      <c r="AB69" s="171" t="s">
        <v>608</v>
      </c>
      <c r="AC69" s="171" t="s">
        <v>152</v>
      </c>
      <c r="AD69" s="172">
        <v>193348.12</v>
      </c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</row>
    <row r="70" spans="1:41" ht="15" x14ac:dyDescent="0.3">
      <c r="A70" s="7">
        <v>1127</v>
      </c>
      <c r="B70" s="7" t="s">
        <v>76</v>
      </c>
      <c r="C70" s="7">
        <v>603</v>
      </c>
      <c r="D70" s="8">
        <v>367584.53</v>
      </c>
      <c r="E70" s="8">
        <v>0</v>
      </c>
      <c r="F70" s="8">
        <v>0</v>
      </c>
      <c r="G70" s="8">
        <v>1134</v>
      </c>
      <c r="H70" s="8">
        <v>0</v>
      </c>
      <c r="I70" s="8">
        <v>0</v>
      </c>
      <c r="J70" s="8">
        <v>0</v>
      </c>
      <c r="K70" s="4">
        <f>+SUM(D70-E70-F70-G70-H70-I70-J70)</f>
        <v>366450.53</v>
      </c>
      <c r="L70" s="8">
        <f>K70/C70</f>
        <v>607.7123217247098</v>
      </c>
      <c r="M70" s="110">
        <f>MAX(ROUND((L70-M$2),2),0)</f>
        <v>0</v>
      </c>
      <c r="N70" s="125">
        <f>MAX(ROUND((M70*C70),2),0)</f>
        <v>0</v>
      </c>
      <c r="O70" s="125"/>
      <c r="P70" s="125"/>
      <c r="Q70" s="137">
        <f>N70/N$2</f>
        <v>0</v>
      </c>
      <c r="R70" s="8">
        <f>ROUND(Q70*N$435,2)-0</f>
        <v>0</v>
      </c>
      <c r="S70" s="7">
        <v>0</v>
      </c>
      <c r="T70" s="7">
        <f>+T69+1</f>
        <v>25</v>
      </c>
      <c r="U70" s="7"/>
      <c r="V70" s="7">
        <f>SUM(A70-W70)</f>
        <v>0</v>
      </c>
      <c r="W70" s="9">
        <v>1127</v>
      </c>
      <c r="X70" s="10" t="s">
        <v>76</v>
      </c>
      <c r="Y70" s="11">
        <v>107.71005183942039</v>
      </c>
      <c r="Z70" s="144">
        <f>C70/Y70</f>
        <v>5.5983632883120604</v>
      </c>
      <c r="AA70" s="7"/>
      <c r="AB70" s="171" t="s">
        <v>596</v>
      </c>
      <c r="AC70" s="171" t="s">
        <v>153</v>
      </c>
      <c r="AD70" s="172">
        <v>42012.07</v>
      </c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</row>
    <row r="71" spans="1:41" ht="15" x14ac:dyDescent="0.3">
      <c r="A71" s="7">
        <v>1134</v>
      </c>
      <c r="B71" s="7" t="s">
        <v>77</v>
      </c>
      <c r="C71" s="7">
        <v>973</v>
      </c>
      <c r="D71" s="8">
        <v>706341.3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4">
        <f>+SUM(D71-E71-F71-G71-H71-I71-J71)</f>
        <v>706341.3</v>
      </c>
      <c r="L71" s="8">
        <f>K71/C71</f>
        <v>725.94172661870505</v>
      </c>
      <c r="M71" s="110">
        <f>MAX(ROUND((L71-M$2),2),0)</f>
        <v>65.64</v>
      </c>
      <c r="N71" s="125">
        <f>MAX(ROUND((M71*C71),2),0)</f>
        <v>63867.72</v>
      </c>
      <c r="O71" s="125">
        <f>ROUND(+N71*$O$2,2)</f>
        <v>82200.73</v>
      </c>
      <c r="P71" s="125">
        <f>+O71-R71</f>
        <v>0</v>
      </c>
      <c r="Q71" s="137">
        <f>N71/N$2</f>
        <v>4.1819236757501292E-3</v>
      </c>
      <c r="R71" s="8">
        <f>ROUND(Q71*N$435,2)-0</f>
        <v>82200.73</v>
      </c>
      <c r="S71" s="7">
        <v>61196.5</v>
      </c>
      <c r="T71" s="7">
        <f>+T70+1</f>
        <v>26</v>
      </c>
      <c r="U71" s="7">
        <f>+U70+1</f>
        <v>1</v>
      </c>
      <c r="V71" s="7">
        <f>SUM(A71-W71)</f>
        <v>0</v>
      </c>
      <c r="W71" s="9">
        <v>1134</v>
      </c>
      <c r="X71" s="10" t="s">
        <v>77</v>
      </c>
      <c r="Y71" s="11">
        <v>111.54879579313639</v>
      </c>
      <c r="Z71" s="144">
        <f>C71/Y71</f>
        <v>8.7226401063476899</v>
      </c>
      <c r="AA71" s="7"/>
      <c r="AB71" s="171" t="s">
        <v>551</v>
      </c>
      <c r="AC71" s="171" t="s">
        <v>156</v>
      </c>
      <c r="AD71" s="172">
        <v>112115.6</v>
      </c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</row>
    <row r="72" spans="1:41" ht="15" x14ac:dyDescent="0.3">
      <c r="A72" s="7">
        <v>1141</v>
      </c>
      <c r="B72" s="7" t="s">
        <v>78</v>
      </c>
      <c r="C72" s="7">
        <v>1274</v>
      </c>
      <c r="D72" s="8">
        <v>583109.43000000005</v>
      </c>
      <c r="E72" s="8">
        <v>0</v>
      </c>
      <c r="F72" s="8">
        <v>0</v>
      </c>
      <c r="G72" s="8">
        <v>280</v>
      </c>
      <c r="H72" s="8">
        <v>0</v>
      </c>
      <c r="I72" s="8">
        <v>0</v>
      </c>
      <c r="J72" s="8">
        <v>0</v>
      </c>
      <c r="K72" s="4">
        <f>+SUM(D72-E72-F72-G72-H72-I72-J72)</f>
        <v>582829.43000000005</v>
      </c>
      <c r="L72" s="8">
        <f>K72/C72</f>
        <v>457.47992935635796</v>
      </c>
      <c r="M72" s="110">
        <f>MAX(ROUND((L72-M$2),2),0)</f>
        <v>0</v>
      </c>
      <c r="N72" s="125">
        <f>MAX(ROUND((M72*C72),2),0)</f>
        <v>0</v>
      </c>
      <c r="O72" s="125"/>
      <c r="P72" s="125"/>
      <c r="Q72" s="137">
        <f>N72/N$2</f>
        <v>0</v>
      </c>
      <c r="R72" s="8">
        <f>ROUND(Q72*N$435,2)-0</f>
        <v>0</v>
      </c>
      <c r="S72" s="7">
        <v>0</v>
      </c>
      <c r="T72" s="7">
        <f>+T71+1</f>
        <v>27</v>
      </c>
      <c r="U72" s="7"/>
      <c r="V72" s="7">
        <f>SUM(A72-W72)</f>
        <v>0</v>
      </c>
      <c r="W72" s="9">
        <v>1141</v>
      </c>
      <c r="X72" s="10" t="s">
        <v>78</v>
      </c>
      <c r="Y72" s="11">
        <v>164.12773822139457</v>
      </c>
      <c r="Z72" s="144">
        <f>C72/Y72</f>
        <v>7.7622467341960242</v>
      </c>
      <c r="AA72" s="7"/>
      <c r="AB72" s="171" t="s">
        <v>523</v>
      </c>
      <c r="AC72" s="171" t="s">
        <v>158</v>
      </c>
      <c r="AD72" s="172">
        <v>178289.72</v>
      </c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</row>
    <row r="73" spans="1:41" ht="15" x14ac:dyDescent="0.3">
      <c r="A73" s="7">
        <v>1155</v>
      </c>
      <c r="B73" s="7" t="s">
        <v>79</v>
      </c>
      <c r="C73" s="7">
        <v>564</v>
      </c>
      <c r="D73" s="8">
        <v>507877.95</v>
      </c>
      <c r="E73" s="8">
        <v>486.98</v>
      </c>
      <c r="F73" s="8">
        <v>847.2</v>
      </c>
      <c r="G73" s="8">
        <v>0</v>
      </c>
      <c r="H73" s="8">
        <v>0</v>
      </c>
      <c r="I73" s="8">
        <v>0</v>
      </c>
      <c r="J73" s="8">
        <v>0</v>
      </c>
      <c r="K73" s="4">
        <f>+SUM(D73-E73-F73-G73-H73-I73-J73)</f>
        <v>506543.77</v>
      </c>
      <c r="L73" s="8">
        <f>K73/C73</f>
        <v>898.12725177304969</v>
      </c>
      <c r="M73" s="110">
        <f>MAX(ROUND((L73-M$2),2),0)</f>
        <v>237.83</v>
      </c>
      <c r="N73" s="125">
        <f>MAX(ROUND((M73*C73),2),0)</f>
        <v>134136.12</v>
      </c>
      <c r="O73" s="125">
        <f>ROUND(+N73*$O$2,2)</f>
        <v>172639.43</v>
      </c>
      <c r="P73" s="125">
        <f>+O73-R73</f>
        <v>0</v>
      </c>
      <c r="Q73" s="137">
        <f>N73/N$2</f>
        <v>8.7829503855979263E-3</v>
      </c>
      <c r="R73" s="8">
        <f>ROUND(Q73*N$435,2)-0</f>
        <v>172639.43</v>
      </c>
      <c r="S73" s="7">
        <v>128525.98</v>
      </c>
      <c r="T73" s="7">
        <f>+T72+1</f>
        <v>28</v>
      </c>
      <c r="U73" s="7">
        <f>+U72+1</f>
        <v>1</v>
      </c>
      <c r="V73" s="7">
        <f>SUM(A73-W73)</f>
        <v>0</v>
      </c>
      <c r="W73" s="9">
        <v>1155</v>
      </c>
      <c r="X73" s="10" t="s">
        <v>79</v>
      </c>
      <c r="Y73" s="11">
        <v>160.54177121777545</v>
      </c>
      <c r="Z73" s="144">
        <f>C73/Y73</f>
        <v>3.5131043822540873</v>
      </c>
      <c r="AA73" s="7"/>
      <c r="AB73" s="171" t="s">
        <v>611</v>
      </c>
      <c r="AC73" s="171" t="s">
        <v>160</v>
      </c>
      <c r="AD73" s="172">
        <v>404474.19</v>
      </c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</row>
    <row r="74" spans="1:41" ht="15" x14ac:dyDescent="0.3">
      <c r="A74" s="7">
        <v>1162</v>
      </c>
      <c r="B74" s="7" t="s">
        <v>80</v>
      </c>
      <c r="C74" s="7">
        <v>1007</v>
      </c>
      <c r="D74" s="8">
        <v>714010.02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4">
        <f>+SUM(D74-E74-F74-G74-H74-I74-J74)</f>
        <v>714010.02</v>
      </c>
      <c r="L74" s="8">
        <f>K74/C74</f>
        <v>709.04669314796422</v>
      </c>
      <c r="M74" s="110">
        <f>MAX(ROUND((L74-M$2),2),0)</f>
        <v>48.75</v>
      </c>
      <c r="N74" s="125">
        <f>MAX(ROUND((M74*C74),2),0)</f>
        <v>49091.25</v>
      </c>
      <c r="O74" s="125">
        <f>ROUND(+N74*$O$2,2)</f>
        <v>63182.720000000001</v>
      </c>
      <c r="P74" s="125">
        <f>+O74-R74</f>
        <v>0</v>
      </c>
      <c r="Q74" s="137">
        <f>N74/N$2</f>
        <v>3.2143915681844995E-3</v>
      </c>
      <c r="R74" s="8">
        <f>ROUND(Q74*N$435,2)-0</f>
        <v>63182.720000000001</v>
      </c>
      <c r="S74" s="7">
        <v>47038.05</v>
      </c>
      <c r="T74" s="7">
        <f>+T73+1</f>
        <v>29</v>
      </c>
      <c r="U74" s="7">
        <f>+U73+1</f>
        <v>2</v>
      </c>
      <c r="V74" s="7">
        <f>SUM(A74-W74)</f>
        <v>0</v>
      </c>
      <c r="W74" s="9">
        <v>1162</v>
      </c>
      <c r="X74" s="10" t="s">
        <v>80</v>
      </c>
      <c r="Y74" s="11">
        <v>163.40418539985316</v>
      </c>
      <c r="Z74" s="144">
        <f>C74/Y74</f>
        <v>6.1626328452716912</v>
      </c>
      <c r="AA74" s="7"/>
      <c r="AB74" s="171" t="s">
        <v>624</v>
      </c>
      <c r="AC74" s="171" t="s">
        <v>162</v>
      </c>
      <c r="AD74" s="172">
        <v>69574.64</v>
      </c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</row>
    <row r="75" spans="1:41" ht="15" x14ac:dyDescent="0.3">
      <c r="A75" s="7">
        <v>1169</v>
      </c>
      <c r="B75" s="7" t="s">
        <v>81</v>
      </c>
      <c r="C75" s="7">
        <v>734</v>
      </c>
      <c r="D75" s="8">
        <v>576084.46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4">
        <f>+SUM(D75-E75-F75-G75-H75-I75-J75)</f>
        <v>576084.46</v>
      </c>
      <c r="L75" s="8">
        <f>K75/C75</f>
        <v>784.85621253405986</v>
      </c>
      <c r="M75" s="110">
        <f>MAX(ROUND((L75-M$2),2),0)</f>
        <v>124.56</v>
      </c>
      <c r="N75" s="125">
        <f>MAX(ROUND((M75*C75),2),0)</f>
        <v>91427.04</v>
      </c>
      <c r="O75" s="125">
        <f>ROUND(+N75*$O$2,2)</f>
        <v>117670.86</v>
      </c>
      <c r="P75" s="125">
        <f>+O75-R75</f>
        <v>0</v>
      </c>
      <c r="Q75" s="137">
        <f>N75/N$2</f>
        <v>5.9864498557292171E-3</v>
      </c>
      <c r="R75" s="8">
        <f>ROUND(Q75*N$435,2)-0</f>
        <v>117670.86</v>
      </c>
      <c r="S75" s="7">
        <v>87603.18</v>
      </c>
      <c r="T75" s="7">
        <f>+T74+1</f>
        <v>30</v>
      </c>
      <c r="U75" s="7">
        <f>+U74+1</f>
        <v>3</v>
      </c>
      <c r="V75" s="7">
        <f>SUM(A75-W75)</f>
        <v>0</v>
      </c>
      <c r="W75" s="9">
        <v>1169</v>
      </c>
      <c r="X75" s="10" t="s">
        <v>81</v>
      </c>
      <c r="Y75" s="11">
        <v>191.67175426627477</v>
      </c>
      <c r="Z75" s="144">
        <f>C75/Y75</f>
        <v>3.8294635681181823</v>
      </c>
      <c r="AA75" s="7"/>
      <c r="AB75" s="171" t="s">
        <v>522</v>
      </c>
      <c r="AC75" s="171" t="s">
        <v>164</v>
      </c>
      <c r="AD75" s="172">
        <v>196097.39</v>
      </c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</row>
    <row r="76" spans="1:41" ht="15" x14ac:dyDescent="0.3">
      <c r="A76" s="7">
        <v>1176</v>
      </c>
      <c r="B76" s="7" t="s">
        <v>82</v>
      </c>
      <c r="C76" s="7">
        <v>773</v>
      </c>
      <c r="D76" s="8">
        <v>519819.89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4">
        <f>+SUM(D76-E76-F76-G76-H76-I76-J76)</f>
        <v>519819.89</v>
      </c>
      <c r="L76" s="8">
        <f>K76/C76</f>
        <v>672.47075032341525</v>
      </c>
      <c r="M76" s="110">
        <f>MAX(ROUND((L76-M$2),2),0)</f>
        <v>12.17</v>
      </c>
      <c r="N76" s="125">
        <f>MAX(ROUND((M76*C76),2),0)</f>
        <v>9407.41</v>
      </c>
      <c r="O76" s="125">
        <f>ROUND(+N76*$O$2,2)</f>
        <v>12107.77</v>
      </c>
      <c r="P76" s="125">
        <f>+O76-R76</f>
        <v>0</v>
      </c>
      <c r="Q76" s="137">
        <f>N76/N$2</f>
        <v>6.1597737646636706E-4</v>
      </c>
      <c r="R76" s="8">
        <f>ROUND(Q76*N$435,2)-0</f>
        <v>12107.77</v>
      </c>
      <c r="S76" s="7">
        <v>9013.9500000000007</v>
      </c>
      <c r="T76" s="7">
        <f>+T75+1</f>
        <v>31</v>
      </c>
      <c r="U76" s="7"/>
      <c r="V76" s="7">
        <f>SUM(A76-W76)</f>
        <v>0</v>
      </c>
      <c r="W76" s="9">
        <v>1176</v>
      </c>
      <c r="X76" s="10" t="s">
        <v>82</v>
      </c>
      <c r="Y76" s="11">
        <v>183.50491386427032</v>
      </c>
      <c r="Z76" s="144">
        <f>C76/Y76</f>
        <v>4.2124212574043147</v>
      </c>
      <c r="AA76" s="7"/>
      <c r="AB76" s="171" t="s">
        <v>622</v>
      </c>
      <c r="AC76" s="171" t="s">
        <v>165</v>
      </c>
      <c r="AD76" s="172">
        <v>38550.800000000003</v>
      </c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</row>
    <row r="77" spans="1:41" ht="15" x14ac:dyDescent="0.3">
      <c r="A77" s="7">
        <v>1183</v>
      </c>
      <c r="B77" s="7" t="s">
        <v>83</v>
      </c>
      <c r="C77" s="7">
        <v>1238</v>
      </c>
      <c r="D77" s="8">
        <v>639933.22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4">
        <f>+SUM(D77-E77-F77-G77-H77-I77-J77)</f>
        <v>639933.22</v>
      </c>
      <c r="L77" s="8">
        <f>K77/C77</f>
        <v>516.90890145395792</v>
      </c>
      <c r="M77" s="110">
        <f>MAX(ROUND((L77-M$2),2),0)</f>
        <v>0</v>
      </c>
      <c r="N77" s="125">
        <f>MAX(ROUND((M77*C77),2),0)</f>
        <v>0</v>
      </c>
      <c r="O77" s="125"/>
      <c r="P77" s="125"/>
      <c r="Q77" s="137">
        <f>N77/N$2</f>
        <v>0</v>
      </c>
      <c r="R77" s="8">
        <f>ROUND(Q77*N$435,2)-0</f>
        <v>0</v>
      </c>
      <c r="S77" s="7">
        <v>0</v>
      </c>
      <c r="T77" s="7">
        <f>+T76+1</f>
        <v>32</v>
      </c>
      <c r="U77" s="7"/>
      <c r="V77" s="7">
        <f>SUM(A77-W77)</f>
        <v>0</v>
      </c>
      <c r="W77" s="9">
        <v>1183</v>
      </c>
      <c r="X77" s="10" t="s">
        <v>83</v>
      </c>
      <c r="Y77" s="11">
        <v>132.78794388192193</v>
      </c>
      <c r="Z77" s="144">
        <f>C77/Y77</f>
        <v>9.3231355483661815</v>
      </c>
      <c r="AA77" s="7"/>
      <c r="AB77" s="171" t="s">
        <v>550</v>
      </c>
      <c r="AC77" s="171" t="s">
        <v>166</v>
      </c>
      <c r="AD77" s="172">
        <v>86101.08</v>
      </c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</row>
    <row r="78" spans="1:41" ht="15" x14ac:dyDescent="0.3">
      <c r="A78" s="7">
        <v>1204</v>
      </c>
      <c r="B78" s="7" t="s">
        <v>84</v>
      </c>
      <c r="C78" s="7">
        <v>433</v>
      </c>
      <c r="D78" s="8">
        <v>337351.82</v>
      </c>
      <c r="E78" s="8">
        <v>0</v>
      </c>
      <c r="F78" s="8">
        <v>786.38</v>
      </c>
      <c r="G78" s="8">
        <v>0</v>
      </c>
      <c r="H78" s="8">
        <v>0</v>
      </c>
      <c r="I78" s="8">
        <v>0</v>
      </c>
      <c r="J78" s="8">
        <v>0</v>
      </c>
      <c r="K78" s="4">
        <f>+SUM(D78-E78-F78-G78-H78-I78-J78)</f>
        <v>336565.44</v>
      </c>
      <c r="L78" s="8">
        <f>K78/C78</f>
        <v>777.28739030023098</v>
      </c>
      <c r="M78" s="110">
        <f>MAX(ROUND((L78-M$2),2),0)</f>
        <v>116.99</v>
      </c>
      <c r="N78" s="125">
        <f>MAX(ROUND((M78*C78),2),0)</f>
        <v>50656.67</v>
      </c>
      <c r="O78" s="125">
        <f>ROUND(+N78*$O$2,2)</f>
        <v>65197.49</v>
      </c>
      <c r="P78" s="125">
        <f>+O78-R78</f>
        <v>0</v>
      </c>
      <c r="Q78" s="137">
        <f>N78/N$2</f>
        <v>3.3168919699601189E-3</v>
      </c>
      <c r="R78" s="8">
        <f>ROUND(Q78*N$435,2)-0</f>
        <v>65197.49</v>
      </c>
      <c r="S78" s="7">
        <v>48537.99</v>
      </c>
      <c r="T78" s="7">
        <f>+T77+1</f>
        <v>33</v>
      </c>
      <c r="U78" s="7">
        <f>+U77+1</f>
        <v>1</v>
      </c>
      <c r="V78" s="7">
        <f>SUM(A78-W78)</f>
        <v>0</v>
      </c>
      <c r="W78" s="9">
        <v>1204</v>
      </c>
      <c r="X78" s="10" t="s">
        <v>84</v>
      </c>
      <c r="Y78" s="11">
        <v>101.00150877238941</v>
      </c>
      <c r="Z78" s="144">
        <f>C78/Y78</f>
        <v>4.2870646712395288</v>
      </c>
      <c r="AA78" s="7"/>
      <c r="AB78" s="171" t="s">
        <v>607</v>
      </c>
      <c r="AC78" s="171" t="s">
        <v>167</v>
      </c>
      <c r="AD78" s="172">
        <v>72762.05</v>
      </c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</row>
    <row r="79" spans="1:41" ht="15" x14ac:dyDescent="0.3">
      <c r="A79" s="7">
        <v>1218</v>
      </c>
      <c r="B79" s="7" t="s">
        <v>85</v>
      </c>
      <c r="C79" s="7">
        <v>883</v>
      </c>
      <c r="D79" s="8">
        <v>492954.96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4">
        <f>+SUM(D79-E79-F79-G79-H79-I79-J79)</f>
        <v>492954.96</v>
      </c>
      <c r="L79" s="8">
        <f>K79/C79</f>
        <v>558.27288788221972</v>
      </c>
      <c r="M79" s="110">
        <f>MAX(ROUND((L79-M$2),2),0)</f>
        <v>0</v>
      </c>
      <c r="N79" s="125">
        <f>MAX(ROUND((M79*C79),2),0)</f>
        <v>0</v>
      </c>
      <c r="O79" s="125"/>
      <c r="P79" s="125"/>
      <c r="Q79" s="137">
        <f>N79/N$2</f>
        <v>0</v>
      </c>
      <c r="R79" s="8">
        <f>ROUND(Q79*N$435,2)-0</f>
        <v>0</v>
      </c>
      <c r="S79" s="7">
        <v>0</v>
      </c>
      <c r="T79" s="7">
        <f>+T78+1</f>
        <v>34</v>
      </c>
      <c r="U79" s="7"/>
      <c r="V79" s="7">
        <f>SUM(A79-W79)</f>
        <v>0</v>
      </c>
      <c r="W79" s="9">
        <v>1218</v>
      </c>
      <c r="X79" s="10" t="s">
        <v>85</v>
      </c>
      <c r="Y79" s="11">
        <v>529.53342695721722</v>
      </c>
      <c r="Z79" s="144">
        <f>C79/Y79</f>
        <v>1.6675056852857384</v>
      </c>
      <c r="AA79" s="7"/>
      <c r="AB79" s="171" t="s">
        <v>639</v>
      </c>
      <c r="AC79" s="171" t="s">
        <v>169</v>
      </c>
      <c r="AD79" s="172">
        <v>18542.07</v>
      </c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</row>
    <row r="80" spans="1:41" ht="15" x14ac:dyDescent="0.3">
      <c r="A80" s="7">
        <v>1232</v>
      </c>
      <c r="B80" s="7" t="s">
        <v>86</v>
      </c>
      <c r="C80" s="7">
        <v>797</v>
      </c>
      <c r="D80" s="8">
        <v>517016.97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4">
        <f>+SUM(D80-E80-F80-G80-H80-I80-J80)</f>
        <v>517016.97</v>
      </c>
      <c r="L80" s="8">
        <f>K80/C80</f>
        <v>648.70385194479297</v>
      </c>
      <c r="M80" s="110">
        <f>MAX(ROUND((L80-M$2),2),0)</f>
        <v>0</v>
      </c>
      <c r="N80" s="125">
        <f>MAX(ROUND((M80*C80),2),0)</f>
        <v>0</v>
      </c>
      <c r="O80" s="125"/>
      <c r="P80" s="125"/>
      <c r="Q80" s="137">
        <f>N80/N$2</f>
        <v>0</v>
      </c>
      <c r="R80" s="8">
        <f>ROUND(Q80*N$435,2)-0</f>
        <v>0</v>
      </c>
      <c r="S80" s="7">
        <v>0</v>
      </c>
      <c r="T80" s="7">
        <f>+T79+1</f>
        <v>35</v>
      </c>
      <c r="U80" s="7"/>
      <c r="V80" s="7">
        <f>SUM(A80-W80)</f>
        <v>0</v>
      </c>
      <c r="W80" s="9">
        <v>1232</v>
      </c>
      <c r="X80" s="10" t="s">
        <v>86</v>
      </c>
      <c r="Y80" s="11">
        <v>285.2781325472198</v>
      </c>
      <c r="Z80" s="144">
        <f>C80/Y80</f>
        <v>2.7937647827531227</v>
      </c>
      <c r="AA80" s="7"/>
      <c r="AB80" s="171" t="s">
        <v>618</v>
      </c>
      <c r="AC80" s="171" t="s">
        <v>176</v>
      </c>
      <c r="AD80" s="172">
        <v>349533.46</v>
      </c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</row>
    <row r="81" spans="1:41" ht="15" x14ac:dyDescent="0.3">
      <c r="A81" s="7">
        <v>1246</v>
      </c>
      <c r="B81" s="7" t="s">
        <v>87</v>
      </c>
      <c r="C81" s="7">
        <v>638</v>
      </c>
      <c r="D81" s="8">
        <v>340452.74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4">
        <f>+SUM(D81-E81-F81-G81-H81-I81-J81)</f>
        <v>340452.74</v>
      </c>
      <c r="L81" s="8">
        <f>K81/C81</f>
        <v>533.62498432601876</v>
      </c>
      <c r="M81" s="110">
        <f>MAX(ROUND((L81-M$2),2),0)</f>
        <v>0</v>
      </c>
      <c r="N81" s="125">
        <f>MAX(ROUND((M81*C81),2),0)</f>
        <v>0</v>
      </c>
      <c r="O81" s="125"/>
      <c r="P81" s="125"/>
      <c r="Q81" s="137">
        <f>N81/N$2</f>
        <v>0</v>
      </c>
      <c r="R81" s="8">
        <f>ROUND(Q81*N$435,2)-0</f>
        <v>0</v>
      </c>
      <c r="S81" s="7">
        <v>0</v>
      </c>
      <c r="T81" s="7">
        <f>+T80+1</f>
        <v>36</v>
      </c>
      <c r="U81" s="7"/>
      <c r="V81" s="7">
        <f>SUM(A81-W81)</f>
        <v>0</v>
      </c>
      <c r="W81" s="9">
        <v>1246</v>
      </c>
      <c r="X81" s="10" t="s">
        <v>87</v>
      </c>
      <c r="Y81" s="11">
        <v>78.570151134867615</v>
      </c>
      <c r="Z81" s="144">
        <f>C81/Y81</f>
        <v>8.1201320194084534</v>
      </c>
      <c r="AA81" s="7"/>
      <c r="AB81" s="171" t="s">
        <v>547</v>
      </c>
      <c r="AC81" s="171" t="s">
        <v>179</v>
      </c>
      <c r="AD81" s="172">
        <v>100383.01</v>
      </c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</row>
    <row r="82" spans="1:41" ht="15" x14ac:dyDescent="0.3">
      <c r="A82" s="148">
        <v>1253</v>
      </c>
      <c r="B82" s="148" t="s">
        <v>88</v>
      </c>
      <c r="C82" s="148">
        <v>2309</v>
      </c>
      <c r="D82" s="149">
        <v>153823.29999999999</v>
      </c>
      <c r="E82" s="149">
        <v>0</v>
      </c>
      <c r="F82" s="149">
        <v>0</v>
      </c>
      <c r="G82" s="149">
        <v>0</v>
      </c>
      <c r="H82" s="149">
        <v>0</v>
      </c>
      <c r="I82" s="149">
        <v>0</v>
      </c>
      <c r="J82" s="149">
        <v>0</v>
      </c>
      <c r="K82" s="150">
        <f>+SUM(D82-E82-F82-G82-H82-I82-J82)</f>
        <v>153823.29999999999</v>
      </c>
      <c r="L82" s="149">
        <f>K82/C82</f>
        <v>66.619012559549589</v>
      </c>
      <c r="M82" s="151">
        <f>MAX(ROUND((L82-M$2),2),0)</f>
        <v>0</v>
      </c>
      <c r="N82" s="152">
        <f>MAX(ROUND((M82*C82),2),0)</f>
        <v>0</v>
      </c>
      <c r="O82" s="152"/>
      <c r="P82" s="152"/>
      <c r="Q82" s="153">
        <f>N82/N$2</f>
        <v>0</v>
      </c>
      <c r="R82" s="8">
        <f>ROUND(Q82*N$435,2)-0</f>
        <v>0</v>
      </c>
      <c r="S82" s="148">
        <v>0</v>
      </c>
      <c r="T82" s="7">
        <f>+T81+1</f>
        <v>37</v>
      </c>
      <c r="U82" s="148"/>
      <c r="V82" s="148">
        <f>SUM(A82-W82)</f>
        <v>0</v>
      </c>
      <c r="W82" s="154">
        <v>1253</v>
      </c>
      <c r="X82" s="155" t="s">
        <v>88</v>
      </c>
      <c r="Y82" s="156">
        <v>4.7778743804546631</v>
      </c>
      <c r="Z82" s="157">
        <f>C82/Y82</f>
        <v>483.26929846579083</v>
      </c>
      <c r="AA82" s="7"/>
      <c r="AB82" s="171" t="s">
        <v>516</v>
      </c>
      <c r="AC82" s="171" t="s">
        <v>184</v>
      </c>
      <c r="AD82" s="172">
        <v>213666.57</v>
      </c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</row>
    <row r="83" spans="1:41" ht="15" x14ac:dyDescent="0.3">
      <c r="A83" s="7">
        <v>1260</v>
      </c>
      <c r="B83" s="7" t="s">
        <v>89</v>
      </c>
      <c r="C83" s="7">
        <v>927</v>
      </c>
      <c r="D83" s="8">
        <v>843327.17</v>
      </c>
      <c r="E83" s="8">
        <v>0</v>
      </c>
      <c r="F83" s="8">
        <v>0</v>
      </c>
      <c r="G83" s="8">
        <v>1488</v>
      </c>
      <c r="H83" s="8">
        <v>0</v>
      </c>
      <c r="I83" s="8">
        <v>0</v>
      </c>
      <c r="J83" s="8">
        <v>0</v>
      </c>
      <c r="K83" s="4">
        <f>+SUM(D83-E83-F83-G83-H83-I83-J83)</f>
        <v>841839.17</v>
      </c>
      <c r="L83" s="8">
        <f>K83/C83</f>
        <v>908.13286947141319</v>
      </c>
      <c r="M83" s="110">
        <f>MAX(ROUND((L83-M$2),2),0)</f>
        <v>247.83</v>
      </c>
      <c r="N83" s="125">
        <f>MAX(ROUND((M83*C83),2),0)</f>
        <v>229738.41</v>
      </c>
      <c r="O83" s="125">
        <f>ROUND(+N83*$O$2,2)</f>
        <v>295684.03000000003</v>
      </c>
      <c r="P83" s="125">
        <f>+O83-R83</f>
        <v>0</v>
      </c>
      <c r="Q83" s="137">
        <f>N83/N$2</f>
        <v>1.5042786810116131E-2</v>
      </c>
      <c r="R83" s="8">
        <f>ROUND(Q83*N$435,2)-0</f>
        <v>295684.03000000003</v>
      </c>
      <c r="S83" s="7">
        <v>220129.78</v>
      </c>
      <c r="T83" s="7">
        <f>+T82+1</f>
        <v>38</v>
      </c>
      <c r="U83" s="7">
        <f>+U82+1</f>
        <v>1</v>
      </c>
      <c r="V83" s="7">
        <f>SUM(A83-W83)</f>
        <v>0</v>
      </c>
      <c r="W83" s="9">
        <v>1260</v>
      </c>
      <c r="X83" s="10" t="s">
        <v>89</v>
      </c>
      <c r="Y83" s="11">
        <v>186.52414347701352</v>
      </c>
      <c r="Z83" s="144">
        <f>C83/Y83</f>
        <v>4.9698660061893793</v>
      </c>
      <c r="AA83" s="7"/>
      <c r="AB83" s="171" t="s">
        <v>590</v>
      </c>
      <c r="AC83" s="171" t="s">
        <v>185</v>
      </c>
      <c r="AD83" s="172">
        <v>104266.75</v>
      </c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</row>
    <row r="84" spans="1:41" ht="15" x14ac:dyDescent="0.3">
      <c r="A84" s="7">
        <v>4970</v>
      </c>
      <c r="B84" s="7" t="s">
        <v>90</v>
      </c>
      <c r="C84" s="7">
        <v>5988</v>
      </c>
      <c r="D84" s="8">
        <v>2664205.14</v>
      </c>
      <c r="E84" s="8">
        <v>0</v>
      </c>
      <c r="F84" s="8">
        <v>0</v>
      </c>
      <c r="G84" s="8">
        <v>24824.06</v>
      </c>
      <c r="H84" s="8">
        <v>0</v>
      </c>
      <c r="I84" s="8">
        <v>0</v>
      </c>
      <c r="J84" s="8">
        <v>0</v>
      </c>
      <c r="K84" s="4">
        <f>+SUM(D84-E84-F84-G84-H84-I84-J84)</f>
        <v>2639381.08</v>
      </c>
      <c r="L84" s="8">
        <f>K84/C84</f>
        <v>440.77840347361393</v>
      </c>
      <c r="M84" s="110">
        <f>MAX(ROUND((L84-M$2),2),0)</f>
        <v>0</v>
      </c>
      <c r="N84" s="125">
        <f>MAX(ROUND((M84*C84),2),0)</f>
        <v>0</v>
      </c>
      <c r="O84" s="125"/>
      <c r="P84" s="125"/>
      <c r="Q84" s="137">
        <f>N84/N$2</f>
        <v>0</v>
      </c>
      <c r="R84" s="8">
        <f>ROUND(Q84*N$435,2)-0</f>
        <v>0</v>
      </c>
      <c r="S84" s="7">
        <v>0</v>
      </c>
      <c r="T84" s="7">
        <f>+T83+1</f>
        <v>39</v>
      </c>
      <c r="U84" s="7"/>
      <c r="V84" s="7">
        <f>SUM(A84-W84)</f>
        <v>0</v>
      </c>
      <c r="W84" s="9">
        <v>4970</v>
      </c>
      <c r="X84" s="10" t="s">
        <v>90</v>
      </c>
      <c r="Y84" s="11">
        <v>161.61695790708652</v>
      </c>
      <c r="Z84" s="144">
        <f>C84/Y84</f>
        <v>37.05056744999802</v>
      </c>
      <c r="AA84" s="7"/>
      <c r="AB84" s="171" t="s">
        <v>502</v>
      </c>
      <c r="AC84" s="171" t="s">
        <v>189</v>
      </c>
      <c r="AD84" s="172">
        <v>190461.85</v>
      </c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</row>
    <row r="85" spans="1:41" ht="15" x14ac:dyDescent="0.3">
      <c r="A85" s="7">
        <v>1295</v>
      </c>
      <c r="B85" s="7" t="s">
        <v>91</v>
      </c>
      <c r="C85" s="7">
        <v>896</v>
      </c>
      <c r="D85" s="8">
        <v>489754.69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4">
        <f>+SUM(D85-E85-F85-G85-H85-I85-J85)</f>
        <v>489754.69</v>
      </c>
      <c r="L85" s="8">
        <f>K85/C85</f>
        <v>546.6012165178571</v>
      </c>
      <c r="M85" s="110">
        <f>MAX(ROUND((L85-M$2),2),0)</f>
        <v>0</v>
      </c>
      <c r="N85" s="125">
        <f>MAX(ROUND((M85*C85),2),0)</f>
        <v>0</v>
      </c>
      <c r="O85" s="125"/>
      <c r="P85" s="125"/>
      <c r="Q85" s="137">
        <f>N85/N$2</f>
        <v>0</v>
      </c>
      <c r="R85" s="8">
        <f>ROUND(Q85*N$435,2)-0</f>
        <v>0</v>
      </c>
      <c r="S85" s="7">
        <v>0</v>
      </c>
      <c r="T85" s="7">
        <f>+T84+1</f>
        <v>40</v>
      </c>
      <c r="U85" s="7"/>
      <c r="V85" s="7">
        <f>SUM(A85-W85)</f>
        <v>0</v>
      </c>
      <c r="W85" s="9">
        <v>1295</v>
      </c>
      <c r="X85" s="10" t="s">
        <v>91</v>
      </c>
      <c r="Y85" s="11">
        <v>159.78840387056269</v>
      </c>
      <c r="Z85" s="144">
        <f>C85/Y85</f>
        <v>5.6074156715765735</v>
      </c>
      <c r="AA85" s="7"/>
      <c r="AB85" s="171" t="s">
        <v>505</v>
      </c>
      <c r="AC85" s="171" t="s">
        <v>191</v>
      </c>
      <c r="AD85" s="172">
        <v>412805.04</v>
      </c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</row>
    <row r="86" spans="1:41" ht="15" x14ac:dyDescent="0.3">
      <c r="A86" s="148">
        <v>1414</v>
      </c>
      <c r="B86" s="148" t="s">
        <v>436</v>
      </c>
      <c r="C86" s="148">
        <v>4192</v>
      </c>
      <c r="D86" s="149">
        <v>1434577.3</v>
      </c>
      <c r="E86" s="149">
        <v>0</v>
      </c>
      <c r="F86" s="149">
        <v>0</v>
      </c>
      <c r="G86" s="149">
        <v>0</v>
      </c>
      <c r="H86" s="149">
        <v>0</v>
      </c>
      <c r="I86" s="149">
        <v>0</v>
      </c>
      <c r="J86" s="149">
        <v>0</v>
      </c>
      <c r="K86" s="150">
        <f>+SUM(D86-E86-F86-G86-H86-I86-J86)</f>
        <v>1434577.3</v>
      </c>
      <c r="L86" s="149">
        <f>K86/C86</f>
        <v>342.21786736641224</v>
      </c>
      <c r="M86" s="151">
        <f>MAX(ROUND((L86-M$2),2),0)</f>
        <v>0</v>
      </c>
      <c r="N86" s="152">
        <f>MAX(ROUND((M86*C86),2),0)</f>
        <v>0</v>
      </c>
      <c r="O86" s="152"/>
      <c r="P86" s="152"/>
      <c r="Q86" s="153">
        <f>N86/N$2</f>
        <v>0</v>
      </c>
      <c r="R86" s="8">
        <f>ROUND(Q86*N$435,2)-0</f>
        <v>0</v>
      </c>
      <c r="S86" s="148">
        <v>0</v>
      </c>
      <c r="T86" s="7">
        <f>+T85+1</f>
        <v>41</v>
      </c>
      <c r="U86" s="148"/>
      <c r="V86" s="148">
        <f>SUM(A86-W86)</f>
        <v>0</v>
      </c>
      <c r="W86" s="154">
        <v>1414</v>
      </c>
      <c r="X86" s="155" t="s">
        <v>436</v>
      </c>
      <c r="Y86" s="156">
        <v>63.465287706944736</v>
      </c>
      <c r="Z86" s="157">
        <f>C86/Y86</f>
        <v>66.051855296975006</v>
      </c>
      <c r="AA86" s="7"/>
      <c r="AB86" s="171" t="s">
        <v>627</v>
      </c>
      <c r="AC86" s="171" t="s">
        <v>193</v>
      </c>
      <c r="AD86" s="172">
        <v>17369.71</v>
      </c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</row>
    <row r="87" spans="1:41" ht="15" x14ac:dyDescent="0.3">
      <c r="A87" s="7">
        <v>1421</v>
      </c>
      <c r="B87" s="7" t="s">
        <v>92</v>
      </c>
      <c r="C87" s="7">
        <v>527</v>
      </c>
      <c r="D87" s="8">
        <v>535938.16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4">
        <f>+SUM(D87-E87-F87-G87-H87-I87-J87)</f>
        <v>535938.16</v>
      </c>
      <c r="L87" s="8">
        <f>K87/C87</f>
        <v>1016.9604554079697</v>
      </c>
      <c r="M87" s="110">
        <f>MAX(ROUND((L87-M$2),2),0)</f>
        <v>356.66</v>
      </c>
      <c r="N87" s="125">
        <f>MAX(ROUND((M87*C87),2),0)</f>
        <v>187959.82</v>
      </c>
      <c r="O87" s="125">
        <f>ROUND(+N87*$O$2,2)</f>
        <v>241913.04</v>
      </c>
      <c r="P87" s="125">
        <f>+O87-R87</f>
        <v>0</v>
      </c>
      <c r="Q87" s="137">
        <f>N87/N$2</f>
        <v>1.2307212804022636E-2</v>
      </c>
      <c r="R87" s="8">
        <f>ROUND(Q87*N$435,2)-0</f>
        <v>241913.04</v>
      </c>
      <c r="S87" s="7">
        <v>180098.55</v>
      </c>
      <c r="T87" s="7">
        <f>+T86+1</f>
        <v>42</v>
      </c>
      <c r="U87" s="7">
        <f>+U86+1</f>
        <v>1</v>
      </c>
      <c r="V87" s="7">
        <f>SUM(A87-W87)</f>
        <v>0</v>
      </c>
      <c r="W87" s="9">
        <v>1421</v>
      </c>
      <c r="X87" s="10" t="s">
        <v>92</v>
      </c>
      <c r="Y87" s="11">
        <v>153.40521824508696</v>
      </c>
      <c r="Z87" s="144">
        <f>C87/Y87</f>
        <v>3.4353459812432292</v>
      </c>
      <c r="AA87" s="7"/>
      <c r="AB87" s="171" t="s">
        <v>675</v>
      </c>
      <c r="AC87" s="176" t="s">
        <v>195</v>
      </c>
      <c r="AD87" s="177">
        <v>1687.39</v>
      </c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</row>
    <row r="88" spans="1:41" ht="15" x14ac:dyDescent="0.3">
      <c r="A88" s="7">
        <v>1309</v>
      </c>
      <c r="B88" s="7" t="s">
        <v>93</v>
      </c>
      <c r="C88" s="7">
        <v>754</v>
      </c>
      <c r="D88" s="8">
        <v>294793.53000000003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4">
        <f>+SUM(D88-E88-F88-G88-H88-I88-J88)</f>
        <v>294793.53000000003</v>
      </c>
      <c r="L88" s="8">
        <f>K88/C88</f>
        <v>390.972851458886</v>
      </c>
      <c r="M88" s="110">
        <f>MAX(ROUND((L88-M$2),2),0)</f>
        <v>0</v>
      </c>
      <c r="N88" s="125">
        <f>MAX(ROUND((M88*C88),2),0)</f>
        <v>0</v>
      </c>
      <c r="O88" s="125"/>
      <c r="P88" s="125"/>
      <c r="Q88" s="137">
        <f>N88/N$2</f>
        <v>0</v>
      </c>
      <c r="R88" s="8">
        <f>ROUND(Q88*N$435,2)-0</f>
        <v>0</v>
      </c>
      <c r="S88" s="7">
        <v>0</v>
      </c>
      <c r="T88" s="7">
        <f>+T87+1</f>
        <v>43</v>
      </c>
      <c r="U88" s="7"/>
      <c r="V88" s="7">
        <f>SUM(A88-W88)</f>
        <v>0</v>
      </c>
      <c r="W88" s="9">
        <v>1309</v>
      </c>
      <c r="X88" s="10" t="s">
        <v>93</v>
      </c>
      <c r="Y88" s="11">
        <v>41.309609175148438</v>
      </c>
      <c r="Z88" s="144">
        <f>C88/Y88</f>
        <v>18.252411849337975</v>
      </c>
      <c r="AA88" s="7"/>
      <c r="AB88" s="171" t="s">
        <v>510</v>
      </c>
      <c r="AC88" s="171" t="s">
        <v>196</v>
      </c>
      <c r="AD88" s="172">
        <v>34591.03</v>
      </c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</row>
    <row r="89" spans="1:41" ht="15" x14ac:dyDescent="0.3">
      <c r="A89" s="7">
        <v>1316</v>
      </c>
      <c r="B89" s="7" t="s">
        <v>94</v>
      </c>
      <c r="C89" s="7">
        <v>3952</v>
      </c>
      <c r="D89" s="8">
        <v>1528030.19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4">
        <f>+SUM(D89-E89-F89-G89-H89-I89-J89)</f>
        <v>1528030.19</v>
      </c>
      <c r="L89" s="8">
        <f>K89/C89</f>
        <v>386.64731528340081</v>
      </c>
      <c r="M89" s="110">
        <f>MAX(ROUND((L89-M$2),2),0)</f>
        <v>0</v>
      </c>
      <c r="N89" s="125">
        <f>MAX(ROUND((M89*C89),2),0)</f>
        <v>0</v>
      </c>
      <c r="O89" s="125"/>
      <c r="P89" s="125"/>
      <c r="Q89" s="137">
        <f>N89/N$2</f>
        <v>0</v>
      </c>
      <c r="R89" s="8">
        <f>ROUND(Q89*N$435,2)-0</f>
        <v>0</v>
      </c>
      <c r="S89" s="7">
        <v>0</v>
      </c>
      <c r="T89" s="7">
        <f>+T88+1</f>
        <v>44</v>
      </c>
      <c r="U89" s="7"/>
      <c r="V89" s="7">
        <f>SUM(A89-W89)</f>
        <v>0</v>
      </c>
      <c r="W89" s="9">
        <v>1316</v>
      </c>
      <c r="X89" s="10" t="s">
        <v>437</v>
      </c>
      <c r="Y89" s="11">
        <v>89.288246892243251</v>
      </c>
      <c r="Z89" s="144">
        <f>C89/Y89</f>
        <v>44.261144524087669</v>
      </c>
      <c r="AA89" s="7"/>
      <c r="AB89" s="171" t="s">
        <v>648</v>
      </c>
      <c r="AC89" s="171" t="s">
        <v>200</v>
      </c>
      <c r="AD89" s="172">
        <v>22055.69</v>
      </c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</row>
    <row r="90" spans="1:41" ht="15" x14ac:dyDescent="0.3">
      <c r="A90" s="7">
        <v>1380</v>
      </c>
      <c r="B90" s="7" t="s">
        <v>95</v>
      </c>
      <c r="C90" s="7">
        <v>2515</v>
      </c>
      <c r="D90" s="8">
        <v>1094623.3600000001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4">
        <f>+SUM(D90-E90-F90-G90-H90-I90-J90)</f>
        <v>1094623.3600000001</v>
      </c>
      <c r="L90" s="8">
        <f>K90/C90</f>
        <v>435.23791650099406</v>
      </c>
      <c r="M90" s="110">
        <f>MAX(ROUND((L90-M$2),2),0)</f>
        <v>0</v>
      </c>
      <c r="N90" s="125">
        <f>MAX(ROUND((M90*C90),2),0)</f>
        <v>0</v>
      </c>
      <c r="O90" s="125"/>
      <c r="P90" s="125"/>
      <c r="Q90" s="137">
        <f>N90/N$2</f>
        <v>0</v>
      </c>
      <c r="R90" s="8">
        <f>ROUND(Q90*N$435,2)-0</f>
        <v>0</v>
      </c>
      <c r="S90" s="7">
        <v>0</v>
      </c>
      <c r="T90" s="7">
        <f>+T89+1</f>
        <v>45</v>
      </c>
      <c r="U90" s="7"/>
      <c r="V90" s="7">
        <f>SUM(A90-W90)</f>
        <v>0</v>
      </c>
      <c r="W90" s="9">
        <v>1380</v>
      </c>
      <c r="X90" s="10" t="s">
        <v>95</v>
      </c>
      <c r="Y90" s="11">
        <v>98.615000120254635</v>
      </c>
      <c r="Z90" s="144">
        <f>C90/Y90</f>
        <v>25.503219560240527</v>
      </c>
      <c r="AA90" s="7"/>
      <c r="AB90" s="171" t="s">
        <v>646</v>
      </c>
      <c r="AC90" s="176" t="s">
        <v>201</v>
      </c>
      <c r="AD90" s="177">
        <v>21068.49</v>
      </c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</row>
    <row r="91" spans="1:41" ht="15" x14ac:dyDescent="0.3">
      <c r="A91" s="7">
        <v>1407</v>
      </c>
      <c r="B91" s="7" t="s">
        <v>96</v>
      </c>
      <c r="C91" s="7">
        <v>1524</v>
      </c>
      <c r="D91" s="8">
        <v>697608.48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4">
        <f>+SUM(D91-E91-F91-G91-H91-I91-J91)</f>
        <v>697608.48</v>
      </c>
      <c r="L91" s="8">
        <f>K91/C91</f>
        <v>457.7483464566929</v>
      </c>
      <c r="M91" s="110">
        <f>MAX(ROUND((L91-M$2),2),0)</f>
        <v>0</v>
      </c>
      <c r="N91" s="125">
        <f>MAX(ROUND((M91*C91),2),0)</f>
        <v>0</v>
      </c>
      <c r="O91" s="125"/>
      <c r="P91" s="125"/>
      <c r="Q91" s="137">
        <f>N91/N$2</f>
        <v>0</v>
      </c>
      <c r="R91" s="8">
        <f>ROUND(Q91*N$435,2)-0</f>
        <v>0</v>
      </c>
      <c r="S91" s="7">
        <v>0</v>
      </c>
      <c r="T91" s="7">
        <f>+T90+1</f>
        <v>46</v>
      </c>
      <c r="U91" s="7"/>
      <c r="V91" s="7">
        <f>SUM(A91-W91)</f>
        <v>0</v>
      </c>
      <c r="W91" s="9">
        <v>1407</v>
      </c>
      <c r="X91" s="10" t="s">
        <v>96</v>
      </c>
      <c r="Y91" s="11">
        <v>140.88470474535575</v>
      </c>
      <c r="Z91" s="144">
        <f>C91/Y91</f>
        <v>10.817355956095998</v>
      </c>
      <c r="AA91" s="7"/>
      <c r="AB91" s="171" t="s">
        <v>645</v>
      </c>
      <c r="AC91" s="171" t="s">
        <v>202</v>
      </c>
      <c r="AD91" s="172">
        <v>79427.58</v>
      </c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</row>
    <row r="92" spans="1:41" ht="15" x14ac:dyDescent="0.3">
      <c r="A92" s="7">
        <v>2744</v>
      </c>
      <c r="B92" s="7" t="s">
        <v>97</v>
      </c>
      <c r="C92" s="7">
        <v>704</v>
      </c>
      <c r="D92" s="8">
        <v>434428.84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4">
        <f>+SUM(D92-E92-F92-G92-H92-I92-J92)</f>
        <v>434428.84</v>
      </c>
      <c r="L92" s="8">
        <f>K92/C92</f>
        <v>617.08642045454553</v>
      </c>
      <c r="M92" s="110">
        <f>MAX(ROUND((L92-M$2),2),0)</f>
        <v>0</v>
      </c>
      <c r="N92" s="125">
        <f>MAX(ROUND((M92*C92),2),0)</f>
        <v>0</v>
      </c>
      <c r="O92" s="125"/>
      <c r="P92" s="125"/>
      <c r="Q92" s="137">
        <f>N92/N$2</f>
        <v>0</v>
      </c>
      <c r="R92" s="8">
        <f>ROUND(Q92*N$435,2)-0</f>
        <v>0</v>
      </c>
      <c r="S92" s="7">
        <v>0</v>
      </c>
      <c r="T92" s="7">
        <f>+T91+1</f>
        <v>47</v>
      </c>
      <c r="U92" s="7"/>
      <c r="V92" s="7">
        <f>SUM(A92-W92)</f>
        <v>0</v>
      </c>
      <c r="W92" s="9">
        <v>2744</v>
      </c>
      <c r="X92" s="10" t="s">
        <v>97</v>
      </c>
      <c r="Y92" s="11">
        <v>85.119398014882179</v>
      </c>
      <c r="Z92" s="144">
        <f>C92/Y92</f>
        <v>8.2707351839696219</v>
      </c>
      <c r="AA92" s="7"/>
      <c r="AB92" s="171" t="s">
        <v>638</v>
      </c>
      <c r="AC92" s="171" t="s">
        <v>204</v>
      </c>
      <c r="AD92" s="172">
        <v>43611.55</v>
      </c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</row>
    <row r="93" spans="1:41" ht="15" x14ac:dyDescent="0.3">
      <c r="A93" s="7">
        <v>1428</v>
      </c>
      <c r="B93" s="7" t="s">
        <v>98</v>
      </c>
      <c r="C93" s="7">
        <v>1203</v>
      </c>
      <c r="D93" s="8">
        <v>744967.58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4">
        <f>+SUM(D93-E93-F93-G93-H93-I93-J93)</f>
        <v>744967.58</v>
      </c>
      <c r="L93" s="8">
        <f>K93/C93</f>
        <v>619.25817123857018</v>
      </c>
      <c r="M93" s="110">
        <f>MAX(ROUND((L93-M$2),2),0)</f>
        <v>0</v>
      </c>
      <c r="N93" s="125">
        <f>MAX(ROUND((M93*C93),2),0)</f>
        <v>0</v>
      </c>
      <c r="O93" s="125"/>
      <c r="P93" s="125"/>
      <c r="Q93" s="137">
        <f>N93/N$2</f>
        <v>0</v>
      </c>
      <c r="R93" s="8">
        <f>ROUND(Q93*N$435,2)-0</f>
        <v>0</v>
      </c>
      <c r="S93" s="7">
        <v>0</v>
      </c>
      <c r="T93" s="7">
        <f>+T92+1</f>
        <v>48</v>
      </c>
      <c r="U93" s="7"/>
      <c r="V93" s="7">
        <f>SUM(A93-W93)</f>
        <v>0</v>
      </c>
      <c r="W93" s="9">
        <v>1428</v>
      </c>
      <c r="X93" s="10" t="s">
        <v>98</v>
      </c>
      <c r="Y93" s="11">
        <v>187.69488398659638</v>
      </c>
      <c r="Z93" s="144">
        <f>C93/Y93</f>
        <v>6.4093382539180359</v>
      </c>
      <c r="AA93" s="7"/>
      <c r="AB93" s="171" t="s">
        <v>511</v>
      </c>
      <c r="AC93" s="171" t="s">
        <v>206</v>
      </c>
      <c r="AD93" s="172">
        <v>521745.19</v>
      </c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</row>
    <row r="94" spans="1:41" ht="15" x14ac:dyDescent="0.3">
      <c r="A94" s="7">
        <v>1449</v>
      </c>
      <c r="B94" s="7" t="s">
        <v>99</v>
      </c>
      <c r="C94" s="7">
        <v>83</v>
      </c>
      <c r="D94" s="8">
        <v>55734.3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4">
        <f>+SUM(D94-E94-F94-G94-H94-I94-J94)</f>
        <v>55734.3</v>
      </c>
      <c r="L94" s="8">
        <f>K94/C94</f>
        <v>671.49759036144587</v>
      </c>
      <c r="M94" s="110">
        <f>MAX(ROUND((L94-M$2),2),0)</f>
        <v>11.2</v>
      </c>
      <c r="N94" s="125">
        <f>MAX(ROUND((M94*C94),2),0)</f>
        <v>929.6</v>
      </c>
      <c r="O94" s="125">
        <f>ROUND(+N94*$O$2,2)</f>
        <v>1196.44</v>
      </c>
      <c r="P94" s="125">
        <f>+O94-R94</f>
        <v>0</v>
      </c>
      <c r="Q94" s="137">
        <f>N94/N$2</f>
        <v>6.0868248451288386E-5</v>
      </c>
      <c r="R94" s="8">
        <f>ROUND(Q94*N$435,2)-0</f>
        <v>1196.44</v>
      </c>
      <c r="S94" s="7">
        <v>890.72</v>
      </c>
      <c r="T94" s="7">
        <f>+T93+1</f>
        <v>49</v>
      </c>
      <c r="U94" s="7"/>
      <c r="V94" s="7">
        <f>SUM(A94-W94)</f>
        <v>0</v>
      </c>
      <c r="W94" s="9">
        <v>1449</v>
      </c>
      <c r="X94" s="10" t="s">
        <v>99</v>
      </c>
      <c r="Y94" s="11">
        <v>11.28723991034315</v>
      </c>
      <c r="Z94" s="144">
        <f>C94/Y94</f>
        <v>7.353436328038204</v>
      </c>
      <c r="AA94" s="7"/>
      <c r="AB94" s="171" t="s">
        <v>575</v>
      </c>
      <c r="AC94" s="171" t="s">
        <v>207</v>
      </c>
      <c r="AD94" s="172">
        <v>0</v>
      </c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</row>
    <row r="95" spans="1:41" ht="15" x14ac:dyDescent="0.3">
      <c r="A95" s="7">
        <v>1491</v>
      </c>
      <c r="B95" s="7" t="s">
        <v>100</v>
      </c>
      <c r="C95" s="7">
        <v>370</v>
      </c>
      <c r="D95" s="8">
        <v>585391.19999999995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4">
        <f>+SUM(D95-E95-F95-G95-H95-I95-J95)</f>
        <v>585391.19999999995</v>
      </c>
      <c r="L95" s="8">
        <f>K95/C95</f>
        <v>1582.1383783783783</v>
      </c>
      <c r="M95" s="110">
        <f>MAX(ROUND((L95-M$2),2),0)</f>
        <v>921.84</v>
      </c>
      <c r="N95" s="125">
        <f>MAX(ROUND((M95*C95),2),0)</f>
        <v>341080.8</v>
      </c>
      <c r="O95" s="125">
        <f>ROUND(+N95*$O$2,2)</f>
        <v>438986.86</v>
      </c>
      <c r="P95" s="125">
        <f>+O95-R95</f>
        <v>0</v>
      </c>
      <c r="Q95" s="137">
        <f>N95/N$2</f>
        <v>2.2333251803317772E-2</v>
      </c>
      <c r="R95" s="8">
        <f>ROUND(Q95*N$435,2)-0</f>
        <v>438986.86</v>
      </c>
      <c r="S95" s="7">
        <v>326815.35999999999</v>
      </c>
      <c r="T95" s="7">
        <f>+T94+1</f>
        <v>50</v>
      </c>
      <c r="U95" s="7">
        <f>+U94+1</f>
        <v>1</v>
      </c>
      <c r="V95" s="7">
        <f>SUM(A95-W95)</f>
        <v>0</v>
      </c>
      <c r="W95" s="9">
        <v>1491</v>
      </c>
      <c r="X95" s="10" t="s">
        <v>438</v>
      </c>
      <c r="Y95" s="11">
        <v>675.39767249153465</v>
      </c>
      <c r="Z95" s="144">
        <f>C95/Y95</f>
        <v>0.54782539986416301</v>
      </c>
      <c r="AA95" s="7"/>
      <c r="AB95" s="171" t="s">
        <v>544</v>
      </c>
      <c r="AC95" s="171" t="s">
        <v>208</v>
      </c>
      <c r="AD95" s="172">
        <v>154294.12</v>
      </c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</row>
    <row r="96" spans="1:41" ht="15" x14ac:dyDescent="0.3">
      <c r="A96" s="7">
        <v>1499</v>
      </c>
      <c r="B96" s="7" t="s">
        <v>101</v>
      </c>
      <c r="C96" s="7">
        <v>1041</v>
      </c>
      <c r="D96" s="8">
        <v>924156.62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4">
        <f>+SUM(D96-E96-F96-G96-H96-I96-J96)</f>
        <v>924156.62</v>
      </c>
      <c r="L96" s="8">
        <f>K96/C96</f>
        <v>887.75852065321806</v>
      </c>
      <c r="M96" s="110">
        <f>MAX(ROUND((L96-M$2),2),0)</f>
        <v>227.46</v>
      </c>
      <c r="N96" s="125">
        <f>MAX(ROUND((M96*C96),2),0)</f>
        <v>236785.86</v>
      </c>
      <c r="O96" s="125">
        <f>ROUND(+N96*$O$2,2)</f>
        <v>304754.42</v>
      </c>
      <c r="P96" s="125">
        <f>+O96-R96</f>
        <v>0</v>
      </c>
      <c r="Q96" s="137">
        <f>N96/N$2</f>
        <v>1.5504238980456097E-2</v>
      </c>
      <c r="R96" s="8">
        <f>ROUND(Q96*N$435,2)-0</f>
        <v>304754.42</v>
      </c>
      <c r="S96" s="7">
        <v>226882.48</v>
      </c>
      <c r="T96" s="7">
        <f>+T95+1</f>
        <v>51</v>
      </c>
      <c r="U96" s="7">
        <f>+U95+1</f>
        <v>2</v>
      </c>
      <c r="V96" s="7">
        <f>SUM(A96-W96)</f>
        <v>0</v>
      </c>
      <c r="W96" s="9">
        <v>1499</v>
      </c>
      <c r="X96" s="10" t="s">
        <v>101</v>
      </c>
      <c r="Y96" s="11">
        <v>294.72043230908008</v>
      </c>
      <c r="Z96" s="144">
        <f>C96/Y96</f>
        <v>3.5321609426396314</v>
      </c>
      <c r="AA96" s="7"/>
      <c r="AB96" s="171" t="s">
        <v>652</v>
      </c>
      <c r="AC96" s="176" t="s">
        <v>210</v>
      </c>
      <c r="AD96" s="177">
        <v>17209.52</v>
      </c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</row>
    <row r="97" spans="1:41" ht="15" x14ac:dyDescent="0.3">
      <c r="A97" s="7">
        <v>1540</v>
      </c>
      <c r="B97" s="7" t="s">
        <v>102</v>
      </c>
      <c r="C97" s="7">
        <v>1663</v>
      </c>
      <c r="D97" s="8">
        <v>977338.38</v>
      </c>
      <c r="E97" s="8">
        <v>17243.41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4">
        <f>+SUM(D97-E97-F97-G97-H97-I97-J97)</f>
        <v>960094.97</v>
      </c>
      <c r="L97" s="8">
        <f>K97/C97</f>
        <v>577.32710162357182</v>
      </c>
      <c r="M97" s="110">
        <f>MAX(ROUND((L97-M$2),2),0)</f>
        <v>0</v>
      </c>
      <c r="N97" s="125">
        <f>MAX(ROUND((M97*C97),2),0)</f>
        <v>0</v>
      </c>
      <c r="O97" s="125"/>
      <c r="P97" s="125"/>
      <c r="Q97" s="137">
        <f>N97/N$2</f>
        <v>0</v>
      </c>
      <c r="R97" s="8">
        <f>ROUND(Q97*N$435,2)-0</f>
        <v>0</v>
      </c>
      <c r="S97" s="7">
        <v>0</v>
      </c>
      <c r="T97" s="7">
        <f>+T96+1</f>
        <v>52</v>
      </c>
      <c r="U97" s="7"/>
      <c r="V97" s="7">
        <f>SUM(A97-W97)</f>
        <v>0</v>
      </c>
      <c r="W97" s="9">
        <v>1540</v>
      </c>
      <c r="X97" s="10" t="s">
        <v>102</v>
      </c>
      <c r="Y97" s="11">
        <v>92.436044547714488</v>
      </c>
      <c r="Z97" s="144">
        <f>C97/Y97</f>
        <v>17.990817414754019</v>
      </c>
      <c r="AA97" s="7"/>
      <c r="AB97" s="171" t="s">
        <v>655</v>
      </c>
      <c r="AC97" s="176" t="s">
        <v>211</v>
      </c>
      <c r="AD97" s="177">
        <v>26624.23</v>
      </c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</row>
    <row r="98" spans="1:41" ht="15" x14ac:dyDescent="0.3">
      <c r="A98" s="148">
        <v>1554</v>
      </c>
      <c r="B98" s="148" t="s">
        <v>103</v>
      </c>
      <c r="C98" s="148">
        <v>11512</v>
      </c>
      <c r="D98" s="149">
        <v>5511807.46</v>
      </c>
      <c r="E98" s="149">
        <v>0</v>
      </c>
      <c r="F98" s="149">
        <v>15198.6</v>
      </c>
      <c r="G98" s="149">
        <v>0</v>
      </c>
      <c r="H98" s="149">
        <v>0</v>
      </c>
      <c r="I98" s="149">
        <v>0</v>
      </c>
      <c r="J98" s="149">
        <v>0</v>
      </c>
      <c r="K98" s="150">
        <f>+SUM(D98-E98-F98-G98-H98-I98-J98)</f>
        <v>5496608.8600000003</v>
      </c>
      <c r="L98" s="149">
        <f>K98/C98</f>
        <v>477.46776059763727</v>
      </c>
      <c r="M98" s="151">
        <f>MAX(ROUND((L98-M$2),2),0)</f>
        <v>0</v>
      </c>
      <c r="N98" s="152">
        <f>MAX(ROUND((M98*C98),2),0)</f>
        <v>0</v>
      </c>
      <c r="O98" s="152"/>
      <c r="P98" s="152"/>
      <c r="Q98" s="153">
        <f>N98/N$2</f>
        <v>0</v>
      </c>
      <c r="R98" s="8">
        <f>ROUND(Q98*N$435,2)-0</f>
        <v>0</v>
      </c>
      <c r="S98" s="148">
        <v>0</v>
      </c>
      <c r="T98" s="7">
        <f>+T97+1</f>
        <v>53</v>
      </c>
      <c r="U98" s="148"/>
      <c r="V98" s="148">
        <f>SUM(A98-W98)</f>
        <v>0</v>
      </c>
      <c r="W98" s="154">
        <v>1554</v>
      </c>
      <c r="X98" s="155" t="s">
        <v>103</v>
      </c>
      <c r="Y98" s="156">
        <v>196.71657580568333</v>
      </c>
      <c r="Z98" s="157">
        <f>C98/Y98</f>
        <v>58.520742102442632</v>
      </c>
      <c r="AA98" s="7"/>
      <c r="AB98" s="171" t="s">
        <v>642</v>
      </c>
      <c r="AC98" s="171" t="s">
        <v>212</v>
      </c>
      <c r="AD98" s="172">
        <v>56530.26</v>
      </c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</row>
    <row r="99" spans="1:41" ht="15" x14ac:dyDescent="0.3">
      <c r="A99" s="7">
        <v>1561</v>
      </c>
      <c r="B99" s="7" t="s">
        <v>104</v>
      </c>
      <c r="C99" s="7">
        <v>625</v>
      </c>
      <c r="D99" s="8">
        <v>471683.01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4">
        <f>+SUM(D99-E99-F99-G99-H99-I99-J99)</f>
        <v>471683.01</v>
      </c>
      <c r="L99" s="8">
        <f>K99/C99</f>
        <v>754.69281599999999</v>
      </c>
      <c r="M99" s="110">
        <f>MAX(ROUND((L99-M$2),2),0)</f>
        <v>94.39</v>
      </c>
      <c r="N99" s="125">
        <f>MAX(ROUND((M99*C99),2),0)</f>
        <v>58993.75</v>
      </c>
      <c r="O99" s="125">
        <f>ROUND(+N99*$O$2,2)</f>
        <v>75927.7</v>
      </c>
      <c r="P99" s="125">
        <f>+O99-R99</f>
        <v>0</v>
      </c>
      <c r="Q99" s="137">
        <f>N99/N$2</f>
        <v>3.8627863942267576E-3</v>
      </c>
      <c r="R99" s="8">
        <f>ROUND(Q99*N$435,2)-0</f>
        <v>75927.7</v>
      </c>
      <c r="S99" s="7">
        <v>56526.38</v>
      </c>
      <c r="T99" s="7">
        <f>+T98+1</f>
        <v>54</v>
      </c>
      <c r="U99" s="7">
        <f>+U98+1</f>
        <v>1</v>
      </c>
      <c r="V99" s="7">
        <f>SUM(A99-W99)</f>
        <v>0</v>
      </c>
      <c r="W99" s="9">
        <v>1561</v>
      </c>
      <c r="X99" s="10" t="s">
        <v>104</v>
      </c>
      <c r="Y99" s="11">
        <v>81.38838326989729</v>
      </c>
      <c r="Z99" s="144">
        <f>C99/Y99</f>
        <v>7.6792285936851332</v>
      </c>
      <c r="AA99" s="7"/>
      <c r="AB99" s="171" t="s">
        <v>619</v>
      </c>
      <c r="AC99" s="171" t="s">
        <v>218</v>
      </c>
      <c r="AD99" s="172">
        <v>27529.87</v>
      </c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</row>
    <row r="100" spans="1:41" ht="15" x14ac:dyDescent="0.3">
      <c r="A100" s="7">
        <v>1568</v>
      </c>
      <c r="B100" s="7" t="s">
        <v>105</v>
      </c>
      <c r="C100" s="7">
        <v>1937</v>
      </c>
      <c r="D100" s="8">
        <v>912686.84</v>
      </c>
      <c r="E100" s="8">
        <v>0</v>
      </c>
      <c r="F100" s="8">
        <v>0</v>
      </c>
      <c r="G100" s="8">
        <v>35772.22</v>
      </c>
      <c r="H100" s="8">
        <v>0</v>
      </c>
      <c r="I100" s="8">
        <v>0</v>
      </c>
      <c r="J100" s="8">
        <v>0</v>
      </c>
      <c r="K100" s="4">
        <f>+SUM(D100-E100-F100-G100-H100-I100-J100)</f>
        <v>876914.62</v>
      </c>
      <c r="L100" s="8">
        <f>K100/C100</f>
        <v>452.71792462570988</v>
      </c>
      <c r="M100" s="110">
        <f>MAX(ROUND((L100-M$2),2),0)</f>
        <v>0</v>
      </c>
      <c r="N100" s="125">
        <f>MAX(ROUND((M100*C100),2),0)</f>
        <v>0</v>
      </c>
      <c r="O100" s="125"/>
      <c r="P100" s="125"/>
      <c r="Q100" s="137">
        <f>N100/N$2</f>
        <v>0</v>
      </c>
      <c r="R100" s="8">
        <f>ROUND(Q100*N$435,2)-0</f>
        <v>0</v>
      </c>
      <c r="S100" s="7">
        <v>0</v>
      </c>
      <c r="T100" s="7">
        <f>+T99+1</f>
        <v>55</v>
      </c>
      <c r="U100" s="7"/>
      <c r="V100" s="7">
        <f>SUM(A100-W100)</f>
        <v>0</v>
      </c>
      <c r="W100" s="9">
        <v>1568</v>
      </c>
      <c r="X100" s="10" t="s">
        <v>105</v>
      </c>
      <c r="Y100" s="11">
        <v>91.724390120743138</v>
      </c>
      <c r="Z100" s="144">
        <f>C100/Y100</f>
        <v>21.117611111397888</v>
      </c>
      <c r="AA100" s="7"/>
      <c r="AB100" s="171" t="s">
        <v>506</v>
      </c>
      <c r="AC100" s="171" t="s">
        <v>219</v>
      </c>
      <c r="AD100" s="172">
        <v>364437.22</v>
      </c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</row>
    <row r="101" spans="1:41" ht="15" x14ac:dyDescent="0.3">
      <c r="A101" s="7">
        <v>1582</v>
      </c>
      <c r="B101" s="7" t="s">
        <v>106</v>
      </c>
      <c r="C101" s="7">
        <v>285</v>
      </c>
      <c r="D101" s="8">
        <v>328689.34999999998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4">
        <f>+SUM(D101-E101-F101-G101-H101-I101-J101)</f>
        <v>328689.34999999998</v>
      </c>
      <c r="L101" s="8">
        <f>K101/C101</f>
        <v>1153.2959649122806</v>
      </c>
      <c r="M101" s="110">
        <f>MAX(ROUND((L101-M$2),2),0)</f>
        <v>493</v>
      </c>
      <c r="N101" s="125">
        <f>MAX(ROUND((M101*C101),2),0)</f>
        <v>140505</v>
      </c>
      <c r="O101" s="125">
        <f>ROUND(+N101*$O$2,2)</f>
        <v>180836.47</v>
      </c>
      <c r="P101" s="125">
        <f>+O101-R101</f>
        <v>0</v>
      </c>
      <c r="Q101" s="137">
        <f>N101/N$2</f>
        <v>9.1999712227283491E-3</v>
      </c>
      <c r="R101" s="8">
        <f>ROUND(Q101*N$435,2)-0</f>
        <v>180836.47</v>
      </c>
      <c r="S101" s="7">
        <v>134628.49</v>
      </c>
      <c r="T101" s="7">
        <v>1</v>
      </c>
      <c r="U101" s="7">
        <f>+U100+1</f>
        <v>1</v>
      </c>
      <c r="V101" s="7">
        <f>SUM(A101-W101)</f>
        <v>0</v>
      </c>
      <c r="W101" s="9">
        <v>1582</v>
      </c>
      <c r="X101" s="10" t="s">
        <v>106</v>
      </c>
      <c r="Y101" s="11">
        <v>322.49919863958445</v>
      </c>
      <c r="Z101" s="144">
        <f>C101/Y101</f>
        <v>0.88372312614180337</v>
      </c>
      <c r="AA101" s="7"/>
      <c r="AB101" s="171" t="s">
        <v>518</v>
      </c>
      <c r="AC101" s="171" t="s">
        <v>221</v>
      </c>
      <c r="AD101" s="172">
        <v>362856.15</v>
      </c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</row>
    <row r="102" spans="1:41" ht="15" x14ac:dyDescent="0.3">
      <c r="A102" s="7">
        <v>1600</v>
      </c>
      <c r="B102" s="7" t="s">
        <v>107</v>
      </c>
      <c r="C102" s="7">
        <v>666</v>
      </c>
      <c r="D102" s="8">
        <v>427740.55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4">
        <f>+SUM(D102-E102-F102-G102-H102-I102-J102)</f>
        <v>427740.55</v>
      </c>
      <c r="L102" s="8">
        <f>K102/C102</f>
        <v>642.25307807807803</v>
      </c>
      <c r="M102" s="110">
        <f>MAX(ROUND((L102-M$2),2),0)</f>
        <v>0</v>
      </c>
      <c r="N102" s="125">
        <f>MAX(ROUND((M102*C102),2),0)</f>
        <v>0</v>
      </c>
      <c r="O102" s="125"/>
      <c r="P102" s="125"/>
      <c r="Q102" s="137">
        <f>N102/N$2</f>
        <v>0</v>
      </c>
      <c r="R102" s="8">
        <f>ROUND(Q102*N$435,2)-0</f>
        <v>0</v>
      </c>
      <c r="S102" s="7">
        <v>0</v>
      </c>
      <c r="T102" s="7">
        <f>+T101+1</f>
        <v>2</v>
      </c>
      <c r="U102" s="7"/>
      <c r="V102" s="7">
        <f>SUM(A102-W102)</f>
        <v>0</v>
      </c>
      <c r="W102" s="9">
        <v>1600</v>
      </c>
      <c r="X102" s="10" t="s">
        <v>107</v>
      </c>
      <c r="Y102" s="11">
        <v>125.36838949099952</v>
      </c>
      <c r="Z102" s="144">
        <f>C102/Y102</f>
        <v>5.3123439066576958</v>
      </c>
      <c r="AA102" s="7"/>
      <c r="AB102" s="171" t="s">
        <v>678</v>
      </c>
      <c r="AC102" s="176" t="s">
        <v>223</v>
      </c>
      <c r="AD102" s="177">
        <v>46557.3</v>
      </c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</row>
    <row r="103" spans="1:41" ht="15" x14ac:dyDescent="0.3">
      <c r="A103" s="7">
        <v>1645</v>
      </c>
      <c r="B103" s="7" t="s">
        <v>108</v>
      </c>
      <c r="C103" s="7">
        <v>1058</v>
      </c>
      <c r="D103" s="8">
        <v>523778.28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4">
        <f>+SUM(D103-E103-F103-G103-H103-I103-J103)</f>
        <v>523778.28</v>
      </c>
      <c r="L103" s="8">
        <f>K103/C103</f>
        <v>495.06453686200382</v>
      </c>
      <c r="M103" s="110">
        <f>MAX(ROUND((L103-M$2),2),0)</f>
        <v>0</v>
      </c>
      <c r="N103" s="125">
        <f>MAX(ROUND((M103*C103),2),0)</f>
        <v>0</v>
      </c>
      <c r="O103" s="125"/>
      <c r="P103" s="125"/>
      <c r="Q103" s="137">
        <f>N103/N$2</f>
        <v>0</v>
      </c>
      <c r="R103" s="8">
        <f>ROUND(Q103*N$435,2)-0</f>
        <v>0</v>
      </c>
      <c r="S103" s="7">
        <v>0</v>
      </c>
      <c r="T103" s="7">
        <f>+T102+1</f>
        <v>3</v>
      </c>
      <c r="U103" s="7"/>
      <c r="V103" s="7">
        <f>SUM(A103-W103)</f>
        <v>0</v>
      </c>
      <c r="W103" s="9">
        <v>1645</v>
      </c>
      <c r="X103" s="10" t="s">
        <v>108</v>
      </c>
      <c r="Y103" s="11">
        <v>88.59769302547889</v>
      </c>
      <c r="Z103" s="144">
        <f>C103/Y103</f>
        <v>11.941620192026228</v>
      </c>
      <c r="AA103" s="7"/>
      <c r="AB103" s="171" t="s">
        <v>515</v>
      </c>
      <c r="AC103" s="171" t="s">
        <v>225</v>
      </c>
      <c r="AD103" s="172">
        <v>59110.07</v>
      </c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</row>
    <row r="104" spans="1:41" ht="15" x14ac:dyDescent="0.3">
      <c r="A104" s="7">
        <v>1631</v>
      </c>
      <c r="B104" s="7" t="s">
        <v>109</v>
      </c>
      <c r="C104" s="7">
        <v>421</v>
      </c>
      <c r="D104" s="8">
        <v>248064.74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4">
        <f>+SUM(D104-E104-F104-G104-H104-I104-J104)</f>
        <v>248064.74</v>
      </c>
      <c r="L104" s="8">
        <f>K104/C104</f>
        <v>589.22741092636579</v>
      </c>
      <c r="M104" s="110">
        <f>MAX(ROUND((L104-M$2),2),0)</f>
        <v>0</v>
      </c>
      <c r="N104" s="125">
        <f>MAX(ROUND((M104*C104),2),0)</f>
        <v>0</v>
      </c>
      <c r="O104" s="125"/>
      <c r="P104" s="125"/>
      <c r="Q104" s="137">
        <f>N104/N$2</f>
        <v>0</v>
      </c>
      <c r="R104" s="8">
        <f>ROUND(Q104*N$435,2)-0</f>
        <v>0</v>
      </c>
      <c r="S104" s="7">
        <v>0</v>
      </c>
      <c r="T104" s="7">
        <f>+T103+1</f>
        <v>4</v>
      </c>
      <c r="U104" s="7"/>
      <c r="V104" s="7">
        <f>SUM(A104-W104)</f>
        <v>0</v>
      </c>
      <c r="W104" s="9">
        <v>1631</v>
      </c>
      <c r="X104" s="10" t="s">
        <v>109</v>
      </c>
      <c r="Y104" s="11">
        <v>54.349523747188414</v>
      </c>
      <c r="Z104" s="144">
        <f>C104/Y104</f>
        <v>7.746158033662236</v>
      </c>
      <c r="AA104" s="7"/>
      <c r="AB104" s="171" t="s">
        <v>571</v>
      </c>
      <c r="AC104" s="171" t="s">
        <v>226</v>
      </c>
      <c r="AD104" s="172">
        <v>411594.59</v>
      </c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</row>
    <row r="105" spans="1:41" ht="15" x14ac:dyDescent="0.3">
      <c r="A105" s="7">
        <v>1638</v>
      </c>
      <c r="B105" s="7" t="s">
        <v>110</v>
      </c>
      <c r="C105" s="7">
        <v>3014</v>
      </c>
      <c r="D105" s="8">
        <v>1483097.78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4">
        <f>+SUM(D105-E105-F105-G105-H105-I105-J105)</f>
        <v>1483097.78</v>
      </c>
      <c r="L105" s="8">
        <f>K105/C105</f>
        <v>492.06960185799602</v>
      </c>
      <c r="M105" s="110">
        <f>MAX(ROUND((L105-M$2),2),0)</f>
        <v>0</v>
      </c>
      <c r="N105" s="125">
        <f>MAX(ROUND((M105*C105),2),0)</f>
        <v>0</v>
      </c>
      <c r="O105" s="125"/>
      <c r="P105" s="125"/>
      <c r="Q105" s="137">
        <f>N105/N$2</f>
        <v>0</v>
      </c>
      <c r="R105" s="8">
        <f>ROUND(Q105*N$435,2)-0</f>
        <v>0</v>
      </c>
      <c r="S105" s="7">
        <v>0</v>
      </c>
      <c r="T105" s="7">
        <f>+T104+1</f>
        <v>5</v>
      </c>
      <c r="U105" s="7"/>
      <c r="V105" s="7">
        <f>SUM(A105-W105)</f>
        <v>0</v>
      </c>
      <c r="W105" s="9">
        <v>1638</v>
      </c>
      <c r="X105" s="10" t="s">
        <v>110</v>
      </c>
      <c r="Y105" s="11">
        <v>87.922612575862615</v>
      </c>
      <c r="Z105" s="144">
        <f>C105/Y105</f>
        <v>34.280146047746463</v>
      </c>
      <c r="AA105" s="7"/>
      <c r="AB105" s="171" t="s">
        <v>658</v>
      </c>
      <c r="AC105" s="176" t="s">
        <v>231</v>
      </c>
      <c r="AD105" s="177">
        <v>20326.98</v>
      </c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</row>
    <row r="106" spans="1:41" ht="15" x14ac:dyDescent="0.3">
      <c r="A106" s="7">
        <v>1659</v>
      </c>
      <c r="B106" s="7" t="s">
        <v>111</v>
      </c>
      <c r="C106" s="7">
        <v>1694</v>
      </c>
      <c r="D106" s="8">
        <v>1261556.76</v>
      </c>
      <c r="E106" s="8">
        <v>0</v>
      </c>
      <c r="F106" s="8">
        <v>0</v>
      </c>
      <c r="G106" s="8">
        <v>2487.84</v>
      </c>
      <c r="H106" s="8">
        <v>0</v>
      </c>
      <c r="I106" s="8">
        <v>0</v>
      </c>
      <c r="J106" s="8">
        <v>0</v>
      </c>
      <c r="K106" s="4">
        <f>+SUM(D106-E106-F106-G106-H106-I106-J106)</f>
        <v>1259068.92</v>
      </c>
      <c r="L106" s="8">
        <f>K106/C106</f>
        <v>743.2520188902007</v>
      </c>
      <c r="M106" s="110">
        <f>MAX(ROUND((L106-M$2),2),0)</f>
        <v>82.95</v>
      </c>
      <c r="N106" s="125">
        <f>MAX(ROUND((M106*C106),2),0)</f>
        <v>140517.29999999999</v>
      </c>
      <c r="O106" s="125">
        <f>ROUND(+N106*$O$2,2)</f>
        <v>180852.31</v>
      </c>
      <c r="P106" s="125">
        <f>+O106-R106</f>
        <v>0</v>
      </c>
      <c r="Q106" s="137">
        <f>N106/N$2</f>
        <v>9.2007766008005854E-3</v>
      </c>
      <c r="R106" s="8">
        <f>ROUND(Q106*N$435,2)-0</f>
        <v>180852.31</v>
      </c>
      <c r="S106" s="7">
        <v>134640.26999999999</v>
      </c>
      <c r="T106" s="7">
        <f>+T105+1</f>
        <v>6</v>
      </c>
      <c r="U106" s="7">
        <f>+U105+1</f>
        <v>1</v>
      </c>
      <c r="V106" s="7">
        <f>SUM(A106-W106)</f>
        <v>0</v>
      </c>
      <c r="W106" s="9">
        <v>1659</v>
      </c>
      <c r="X106" s="10" t="s">
        <v>111</v>
      </c>
      <c r="Y106" s="11">
        <v>230.36966167583509</v>
      </c>
      <c r="Z106" s="144">
        <f>C106/Y106</f>
        <v>7.3533988272453765</v>
      </c>
      <c r="AA106" s="7"/>
      <c r="AB106" s="171" t="s">
        <v>581</v>
      </c>
      <c r="AC106" s="171" t="s">
        <v>232</v>
      </c>
      <c r="AD106" s="172">
        <v>85793.35</v>
      </c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</row>
    <row r="107" spans="1:41" ht="15" x14ac:dyDescent="0.3">
      <c r="A107" s="148">
        <v>714</v>
      </c>
      <c r="B107" s="148" t="s">
        <v>112</v>
      </c>
      <c r="C107" s="148">
        <v>7848</v>
      </c>
      <c r="D107" s="149">
        <v>4077603.73</v>
      </c>
      <c r="E107" s="149">
        <v>17025</v>
      </c>
      <c r="F107" s="149">
        <v>0</v>
      </c>
      <c r="G107" s="149">
        <v>51128.56</v>
      </c>
      <c r="H107" s="149">
        <v>0</v>
      </c>
      <c r="I107" s="149">
        <v>0</v>
      </c>
      <c r="J107" s="149">
        <v>0</v>
      </c>
      <c r="K107" s="150">
        <f>+SUM(D107-E107-F107-G107-H107-I107-J107)</f>
        <v>4009450.17</v>
      </c>
      <c r="L107" s="149">
        <f>K107/C107</f>
        <v>510.88814602446485</v>
      </c>
      <c r="M107" s="151">
        <f>MAX(ROUND((L107-M$2),2),0)</f>
        <v>0</v>
      </c>
      <c r="N107" s="152">
        <f>MAX(ROUND((M107*C107),2),0)</f>
        <v>0</v>
      </c>
      <c r="O107" s="152"/>
      <c r="P107" s="152"/>
      <c r="Q107" s="153">
        <f>N107/N$2</f>
        <v>0</v>
      </c>
      <c r="R107" s="8">
        <f>ROUND(Q107*N$435,2)-0</f>
        <v>0</v>
      </c>
      <c r="S107" s="148">
        <v>0</v>
      </c>
      <c r="T107" s="7">
        <f>+T106+1</f>
        <v>7</v>
      </c>
      <c r="U107" s="148"/>
      <c r="V107" s="148">
        <f>SUM(A107-W107)</f>
        <v>0</v>
      </c>
      <c r="W107" s="154">
        <v>714</v>
      </c>
      <c r="X107" s="155" t="s">
        <v>112</v>
      </c>
      <c r="Y107" s="156">
        <v>32.860581678528149</v>
      </c>
      <c r="Z107" s="157">
        <f>C107/Y107</f>
        <v>238.82717831279479</v>
      </c>
      <c r="AA107" s="7"/>
      <c r="AB107" s="171" t="s">
        <v>668</v>
      </c>
      <c r="AC107" s="176" t="s">
        <v>233</v>
      </c>
      <c r="AD107" s="177">
        <v>16486.88</v>
      </c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</row>
    <row r="108" spans="1:41" ht="15" x14ac:dyDescent="0.3">
      <c r="A108" s="7">
        <v>1666</v>
      </c>
      <c r="B108" s="7" t="s">
        <v>113</v>
      </c>
      <c r="C108" s="7">
        <v>308</v>
      </c>
      <c r="D108" s="8">
        <v>320949.33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4">
        <f>+SUM(D108-E108-F108-G108-H108-I108-J108)</f>
        <v>320949.33</v>
      </c>
      <c r="L108" s="8">
        <f>K108/C108</f>
        <v>1042.0432792207794</v>
      </c>
      <c r="M108" s="110">
        <f>MAX(ROUND((L108-M$2),2),0)</f>
        <v>381.74</v>
      </c>
      <c r="N108" s="125">
        <f>MAX(ROUND((M108*C108),2),0)</f>
        <v>117575.92</v>
      </c>
      <c r="O108" s="125">
        <f>ROUND(+N108*$O$2,2)</f>
        <v>151325.68</v>
      </c>
      <c r="P108" s="125">
        <f>+O108-R108</f>
        <v>0</v>
      </c>
      <c r="Q108" s="137">
        <f>N108/N$2</f>
        <v>7.6986233976428639E-3</v>
      </c>
      <c r="R108" s="8">
        <f>ROUND(Q108*N$435,2)-0</f>
        <v>151325.68</v>
      </c>
      <c r="S108" s="7">
        <v>112658.4</v>
      </c>
      <c r="T108" s="7">
        <f>+T107+1</f>
        <v>8</v>
      </c>
      <c r="U108" s="7">
        <f>+U107+1</f>
        <v>1</v>
      </c>
      <c r="V108" s="7">
        <f>SUM(A108-W108)</f>
        <v>0</v>
      </c>
      <c r="W108" s="9">
        <v>1666</v>
      </c>
      <c r="X108" s="10" t="s">
        <v>113</v>
      </c>
      <c r="Y108" s="11">
        <v>97.803073503273524</v>
      </c>
      <c r="Z108" s="144">
        <f>C108/Y108</f>
        <v>3.1491852859786769</v>
      </c>
      <c r="AA108" s="7"/>
      <c r="AB108" s="171" t="s">
        <v>663</v>
      </c>
      <c r="AC108" s="171" t="s">
        <v>235</v>
      </c>
      <c r="AD108" s="172">
        <v>0</v>
      </c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</row>
    <row r="109" spans="1:41" ht="15" x14ac:dyDescent="0.3">
      <c r="A109" s="7">
        <v>1687</v>
      </c>
      <c r="B109" s="7" t="s">
        <v>114</v>
      </c>
      <c r="C109" s="7">
        <v>241</v>
      </c>
      <c r="D109" s="8">
        <v>149353.34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4">
        <f>+SUM(D109-E109-F109-G109-H109-I109-J109)</f>
        <v>149353.34</v>
      </c>
      <c r="L109" s="8">
        <f>K109/C109</f>
        <v>619.72340248962655</v>
      </c>
      <c r="M109" s="110">
        <f>MAX(ROUND((L109-M$2),2),0)</f>
        <v>0</v>
      </c>
      <c r="N109" s="125">
        <f>MAX(ROUND((M109*C109),2),0)</f>
        <v>0</v>
      </c>
      <c r="O109" s="125"/>
      <c r="P109" s="125"/>
      <c r="Q109" s="137">
        <f>N109/N$2</f>
        <v>0</v>
      </c>
      <c r="R109" s="8">
        <f>ROUND(Q109*N$435,2)-0</f>
        <v>0</v>
      </c>
      <c r="S109" s="7">
        <v>0</v>
      </c>
      <c r="T109" s="7">
        <f>+T108+1</f>
        <v>9</v>
      </c>
      <c r="U109" s="7"/>
      <c r="V109" s="7">
        <f>SUM(A109-W109)</f>
        <v>0</v>
      </c>
      <c r="W109" s="9">
        <v>1687</v>
      </c>
      <c r="X109" s="10" t="s">
        <v>114</v>
      </c>
      <c r="Y109" s="11">
        <v>24.080276715624251</v>
      </c>
      <c r="Z109" s="144">
        <f>C109/Y109</f>
        <v>10.008190638591355</v>
      </c>
      <c r="AA109" s="7"/>
      <c r="AB109" s="171" t="s">
        <v>615</v>
      </c>
      <c r="AC109" s="171" t="s">
        <v>237</v>
      </c>
      <c r="AD109" s="172">
        <v>71998.33</v>
      </c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</row>
    <row r="110" spans="1:41" ht="15" x14ac:dyDescent="0.3">
      <c r="A110" s="7">
        <v>1694</v>
      </c>
      <c r="B110" s="7" t="s">
        <v>115</v>
      </c>
      <c r="C110" s="7">
        <v>1704</v>
      </c>
      <c r="D110" s="8">
        <v>730460.19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4">
        <f>+SUM(D110-E110-F110-G110-H110-I110-J110)</f>
        <v>730460.19</v>
      </c>
      <c r="L110" s="8">
        <f>K110/C110</f>
        <v>428.67382042253519</v>
      </c>
      <c r="M110" s="110">
        <f>MAX(ROUND((L110-M$2),2),0)</f>
        <v>0</v>
      </c>
      <c r="N110" s="125">
        <f>MAX(ROUND((M110*C110),2),0)</f>
        <v>0</v>
      </c>
      <c r="O110" s="125"/>
      <c r="P110" s="125"/>
      <c r="Q110" s="137">
        <f>N110/N$2</f>
        <v>0</v>
      </c>
      <c r="R110" s="8">
        <f>ROUND(Q110*N$435,2)-0</f>
        <v>0</v>
      </c>
      <c r="S110" s="7">
        <v>0</v>
      </c>
      <c r="T110" s="7">
        <f>+T109+1</f>
        <v>10</v>
      </c>
      <c r="U110" s="7"/>
      <c r="V110" s="7">
        <f>SUM(A110-W110)</f>
        <v>0</v>
      </c>
      <c r="W110" s="9">
        <v>1694</v>
      </c>
      <c r="X110" s="10" t="s">
        <v>115</v>
      </c>
      <c r="Y110" s="11">
        <v>104.42121904449574</v>
      </c>
      <c r="Z110" s="144">
        <f>C110/Y110</f>
        <v>16.318522380723167</v>
      </c>
      <c r="AA110" s="7"/>
      <c r="AB110" s="171" t="s">
        <v>637</v>
      </c>
      <c r="AC110" s="176" t="s">
        <v>243</v>
      </c>
      <c r="AD110" s="177">
        <v>45931.58</v>
      </c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</row>
    <row r="111" spans="1:41" ht="15" x14ac:dyDescent="0.3">
      <c r="A111" s="7">
        <v>1729</v>
      </c>
      <c r="B111" s="7" t="s">
        <v>116</v>
      </c>
      <c r="C111" s="7">
        <v>735</v>
      </c>
      <c r="D111" s="8">
        <v>498168.66</v>
      </c>
      <c r="E111" s="8">
        <v>5432.78</v>
      </c>
      <c r="F111" s="8">
        <v>0</v>
      </c>
      <c r="G111" s="8">
        <v>495</v>
      </c>
      <c r="H111" s="8">
        <v>0</v>
      </c>
      <c r="I111" s="8">
        <v>0</v>
      </c>
      <c r="J111" s="8">
        <v>0</v>
      </c>
      <c r="K111" s="4">
        <f>+SUM(D111-E111-F111-G111-H111-I111-J111)</f>
        <v>492240.87999999995</v>
      </c>
      <c r="L111" s="8">
        <f>K111/C111</f>
        <v>669.71548299319716</v>
      </c>
      <c r="M111" s="110">
        <f>MAX(ROUND((L111-M$2),2),0)</f>
        <v>9.42</v>
      </c>
      <c r="N111" s="125">
        <f>MAX(ROUND((M111*C111),2),0)</f>
        <v>6923.7</v>
      </c>
      <c r="O111" s="125">
        <f>ROUND(+N111*$O$2,2)</f>
        <v>8911.1200000000008</v>
      </c>
      <c r="P111" s="125">
        <f>+O111-R111</f>
        <v>0</v>
      </c>
      <c r="Q111" s="137">
        <f>N111/N$2</f>
        <v>4.533492811985643E-4</v>
      </c>
      <c r="R111" s="8">
        <f>ROUND(Q111*N$435,2)-0</f>
        <v>8911.1200000000008</v>
      </c>
      <c r="S111" s="7">
        <v>6634.12</v>
      </c>
      <c r="T111" s="7">
        <f>+T110+1</f>
        <v>11</v>
      </c>
      <c r="U111" s="7"/>
      <c r="V111" s="7">
        <f>SUM(A111-W111)</f>
        <v>0</v>
      </c>
      <c r="W111" s="9">
        <v>1729</v>
      </c>
      <c r="X111" s="10" t="s">
        <v>116</v>
      </c>
      <c r="Y111" s="11">
        <v>106.63298565925594</v>
      </c>
      <c r="Z111" s="144">
        <f>C111/Y111</f>
        <v>6.892801467162152</v>
      </c>
      <c r="AA111" s="7"/>
      <c r="AB111" s="171" t="s">
        <v>680</v>
      </c>
      <c r="AC111" s="171" t="s">
        <v>245</v>
      </c>
      <c r="AD111" s="172">
        <v>8555.77</v>
      </c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</row>
    <row r="112" spans="1:41" ht="15" x14ac:dyDescent="0.3">
      <c r="A112" s="7">
        <v>1736</v>
      </c>
      <c r="B112" s="7" t="s">
        <v>117</v>
      </c>
      <c r="C112" s="7">
        <v>533</v>
      </c>
      <c r="D112" s="8">
        <v>181281.25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4">
        <f>+SUM(D112-E112-F112-G112-H112-I112-J112)</f>
        <v>181281.25</v>
      </c>
      <c r="L112" s="8">
        <f>K112/C112</f>
        <v>340.11491557223263</v>
      </c>
      <c r="M112" s="110">
        <f>MAX(ROUND((L112-M$2),2),0)</f>
        <v>0</v>
      </c>
      <c r="N112" s="125">
        <f>MAX(ROUND((M112*C112),2),0)</f>
        <v>0</v>
      </c>
      <c r="O112" s="125"/>
      <c r="P112" s="125"/>
      <c r="Q112" s="137">
        <f>N112/N$2</f>
        <v>0</v>
      </c>
      <c r="R112" s="8">
        <f>ROUND(Q112*N$435,2)-0</f>
        <v>0</v>
      </c>
      <c r="S112" s="7">
        <v>0</v>
      </c>
      <c r="T112" s="7">
        <f>+T111+1</f>
        <v>12</v>
      </c>
      <c r="U112" s="7"/>
      <c r="V112" s="7">
        <f>SUM(A112-W112)</f>
        <v>0</v>
      </c>
      <c r="W112" s="9">
        <v>1736</v>
      </c>
      <c r="X112" s="10" t="s">
        <v>117</v>
      </c>
      <c r="Y112" s="11">
        <v>48.505867251128613</v>
      </c>
      <c r="Z112" s="144">
        <f>C112/Y112</f>
        <v>10.988361412868015</v>
      </c>
      <c r="AA112" s="7"/>
      <c r="AB112" s="171" t="s">
        <v>583</v>
      </c>
      <c r="AC112" s="171" t="s">
        <v>246</v>
      </c>
      <c r="AD112" s="172">
        <v>163054.42000000001</v>
      </c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</row>
    <row r="113" spans="1:41" ht="15" x14ac:dyDescent="0.3">
      <c r="A113" s="7">
        <v>1813</v>
      </c>
      <c r="B113" s="7" t="s">
        <v>118</v>
      </c>
      <c r="C113" s="7">
        <v>744</v>
      </c>
      <c r="D113" s="8">
        <v>472438.16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4">
        <f>+SUM(D113-E113-F113-G113-H113-I113-J113)</f>
        <v>472438.16</v>
      </c>
      <c r="L113" s="8">
        <f>K113/C113</f>
        <v>634.99752688172043</v>
      </c>
      <c r="M113" s="110">
        <f>MAX(ROUND((L113-M$2),2),0)</f>
        <v>0</v>
      </c>
      <c r="N113" s="125">
        <f>MAX(ROUND((M113*C113),2),0)</f>
        <v>0</v>
      </c>
      <c r="O113" s="125"/>
      <c r="P113" s="125"/>
      <c r="Q113" s="137">
        <f>N113/N$2</f>
        <v>0</v>
      </c>
      <c r="R113" s="8">
        <f>ROUND(Q113*N$435,2)-0</f>
        <v>0</v>
      </c>
      <c r="S113" s="7">
        <v>0</v>
      </c>
      <c r="T113" s="7">
        <f>+T112+1</f>
        <v>13</v>
      </c>
      <c r="U113" s="7"/>
      <c r="V113" s="7">
        <f>SUM(A113-W113)</f>
        <v>0</v>
      </c>
      <c r="W113" s="9">
        <v>1813</v>
      </c>
      <c r="X113" s="10" t="s">
        <v>118</v>
      </c>
      <c r="Y113" s="11">
        <v>146.02927578382352</v>
      </c>
      <c r="Z113" s="144">
        <f>C113/Y113</f>
        <v>5.0948687926206713</v>
      </c>
      <c r="AA113" s="7"/>
      <c r="AB113" s="171" t="s">
        <v>534</v>
      </c>
      <c r="AC113" s="176" t="s">
        <v>247</v>
      </c>
      <c r="AD113" s="177">
        <v>73487.03</v>
      </c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</row>
    <row r="114" spans="1:41" ht="15" x14ac:dyDescent="0.3">
      <c r="A114" s="7">
        <v>5757</v>
      </c>
      <c r="B114" s="7" t="s">
        <v>119</v>
      </c>
      <c r="C114" s="7">
        <v>566</v>
      </c>
      <c r="D114" s="8">
        <v>568224.13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4">
        <f>+SUM(D114-E114-F114-G114-H114-I114-J114)</f>
        <v>568224.13</v>
      </c>
      <c r="L114" s="8">
        <f>K114/C114</f>
        <v>1003.9295583038869</v>
      </c>
      <c r="M114" s="110">
        <f>MAX(ROUND((L114-M$2),2),0)</f>
        <v>343.63</v>
      </c>
      <c r="N114" s="125">
        <f>MAX(ROUND((M114*C114),2),0)</f>
        <v>194494.58</v>
      </c>
      <c r="O114" s="125">
        <f>ROUND(+N114*$O$2,2)</f>
        <v>250323.58</v>
      </c>
      <c r="P114" s="125">
        <f>+O114-R114</f>
        <v>0</v>
      </c>
      <c r="Q114" s="137">
        <f>N114/N$2</f>
        <v>1.27350951138866E-2</v>
      </c>
      <c r="R114" s="8">
        <f>ROUND(Q114*N$435,2)-0</f>
        <v>250323.58</v>
      </c>
      <c r="S114" s="7">
        <v>186360</v>
      </c>
      <c r="T114" s="7">
        <v>1</v>
      </c>
      <c r="U114" s="7">
        <f>+U113+1</f>
        <v>1</v>
      </c>
      <c r="V114" s="7">
        <f>SUM(A114-W114)</f>
        <v>0</v>
      </c>
      <c r="W114" s="9">
        <v>5757</v>
      </c>
      <c r="X114" s="10" t="s">
        <v>119</v>
      </c>
      <c r="Y114" s="11">
        <v>402.16216008381912</v>
      </c>
      <c r="Z114" s="144">
        <f>C114/Y114</f>
        <v>1.4073924803915754</v>
      </c>
      <c r="AA114" s="7"/>
      <c r="AB114" s="171" t="s">
        <v>597</v>
      </c>
      <c r="AC114" s="171" t="s">
        <v>251</v>
      </c>
      <c r="AD114" s="172">
        <v>73496.3</v>
      </c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</row>
    <row r="115" spans="1:41" ht="15" x14ac:dyDescent="0.3">
      <c r="A115" s="7">
        <v>1855</v>
      </c>
      <c r="B115" s="7" t="s">
        <v>120</v>
      </c>
      <c r="C115" s="7">
        <v>465</v>
      </c>
      <c r="D115" s="8">
        <v>408900.18</v>
      </c>
      <c r="E115" s="8">
        <v>0</v>
      </c>
      <c r="F115" s="8">
        <v>992.06</v>
      </c>
      <c r="G115" s="8">
        <v>0</v>
      </c>
      <c r="H115" s="8">
        <v>0</v>
      </c>
      <c r="I115" s="8">
        <v>0</v>
      </c>
      <c r="J115" s="8">
        <v>0</v>
      </c>
      <c r="K115" s="4">
        <f>+SUM(D115-E115-F115-G115-H115-I115-J115)</f>
        <v>407908.12</v>
      </c>
      <c r="L115" s="8">
        <f>K115/C115</f>
        <v>877.22176344086017</v>
      </c>
      <c r="M115" s="110">
        <f>MAX(ROUND((L115-M$2),2),0)</f>
        <v>216.92</v>
      </c>
      <c r="N115" s="125">
        <f>MAX(ROUND((M115*C115),2),0)</f>
        <v>100867.8</v>
      </c>
      <c r="O115" s="125">
        <f>ROUND(+N115*$O$2,2)</f>
        <v>129821.55</v>
      </c>
      <c r="P115" s="125">
        <f>+O115-R115</f>
        <v>0</v>
      </c>
      <c r="Q115" s="137">
        <f>N115/N$2</f>
        <v>6.6046109198955099E-3</v>
      </c>
      <c r="R115" s="8">
        <f>ROUND(Q115*N$435,2)-0</f>
        <v>129821.55</v>
      </c>
      <c r="S115" s="7">
        <v>96649.08</v>
      </c>
      <c r="T115" s="7">
        <f>+T114+1</f>
        <v>2</v>
      </c>
      <c r="U115" s="7">
        <f>+U114+1</f>
        <v>2</v>
      </c>
      <c r="V115" s="7">
        <f>SUM(A115-W115)</f>
        <v>0</v>
      </c>
      <c r="W115" s="9">
        <v>1855</v>
      </c>
      <c r="X115" s="10" t="s">
        <v>120</v>
      </c>
      <c r="Y115" s="11">
        <v>497.10487621507122</v>
      </c>
      <c r="Z115" s="144">
        <f>C115/Y115</f>
        <v>0.93541629191104314</v>
      </c>
      <c r="AA115" s="7"/>
      <c r="AB115" s="171" t="s">
        <v>693</v>
      </c>
      <c r="AC115" s="176" t="s">
        <v>260</v>
      </c>
      <c r="AD115" s="177">
        <v>294.39</v>
      </c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</row>
    <row r="116" spans="1:41" ht="15" x14ac:dyDescent="0.3">
      <c r="A116" s="148">
        <v>1862</v>
      </c>
      <c r="B116" s="148" t="s">
        <v>121</v>
      </c>
      <c r="C116" s="148">
        <v>7320</v>
      </c>
      <c r="D116" s="149">
        <v>953665.33</v>
      </c>
      <c r="E116" s="149">
        <v>0</v>
      </c>
      <c r="F116" s="149">
        <v>0</v>
      </c>
      <c r="G116" s="149">
        <v>0</v>
      </c>
      <c r="H116" s="149">
        <v>0</v>
      </c>
      <c r="I116" s="149">
        <v>0</v>
      </c>
      <c r="J116" s="149">
        <v>0</v>
      </c>
      <c r="K116" s="150">
        <f>+SUM(D116-E116-F116-G116-H116-I116-J116)</f>
        <v>953665.33</v>
      </c>
      <c r="L116" s="149">
        <f>K116/C116</f>
        <v>130.28214890710382</v>
      </c>
      <c r="M116" s="151">
        <f>MAX(ROUND((L116-M$2),2),0)</f>
        <v>0</v>
      </c>
      <c r="N116" s="152">
        <f>MAX(ROUND((M116*C116),2),0)</f>
        <v>0</v>
      </c>
      <c r="O116" s="152"/>
      <c r="P116" s="152"/>
      <c r="Q116" s="153">
        <f>N116/N$2</f>
        <v>0</v>
      </c>
      <c r="R116" s="8">
        <f>ROUND(Q116*N$435,2)-0</f>
        <v>0</v>
      </c>
      <c r="S116" s="148">
        <v>0</v>
      </c>
      <c r="T116" s="7">
        <f>+T115+1</f>
        <v>3</v>
      </c>
      <c r="U116" s="148"/>
      <c r="V116" s="148">
        <f>SUM(A116-W116)</f>
        <v>0</v>
      </c>
      <c r="W116" s="154">
        <v>1862</v>
      </c>
      <c r="X116" s="155" t="s">
        <v>121</v>
      </c>
      <c r="Y116" s="156">
        <v>80.26985415920673</v>
      </c>
      <c r="Z116" s="157">
        <f>C116/Y116</f>
        <v>91.19239192189832</v>
      </c>
      <c r="AA116" s="7"/>
      <c r="AB116" s="171" t="s">
        <v>500</v>
      </c>
      <c r="AC116" s="171" t="s">
        <v>261</v>
      </c>
      <c r="AD116" s="172">
        <v>121946.26</v>
      </c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</row>
    <row r="117" spans="1:41" ht="15" x14ac:dyDescent="0.3">
      <c r="A117" s="7">
        <v>1870</v>
      </c>
      <c r="B117" s="7" t="s">
        <v>122</v>
      </c>
      <c r="C117" s="7">
        <v>146</v>
      </c>
      <c r="D117" s="8">
        <v>103920.74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4">
        <f>+SUM(D117-E117-F117-G117-H117-I117-J117)</f>
        <v>103920.74</v>
      </c>
      <c r="L117" s="8">
        <f>K117/C117</f>
        <v>711.78589041095893</v>
      </c>
      <c r="M117" s="110">
        <f>MAX(ROUND((L117-M$2),2),0)</f>
        <v>51.49</v>
      </c>
      <c r="N117" s="125">
        <f>MAX(ROUND((M117*C117),2),0)</f>
        <v>7517.54</v>
      </c>
      <c r="O117" s="125">
        <f>ROUND(+N117*$O$2,2)</f>
        <v>9675.42</v>
      </c>
      <c r="P117" s="125">
        <f>+O117-R117</f>
        <v>0</v>
      </c>
      <c r="Q117" s="137">
        <f>N117/N$2</f>
        <v>4.9223267261456376E-4</v>
      </c>
      <c r="R117" s="8">
        <f>ROUND(Q117*N$435,2)-0</f>
        <v>9675.42</v>
      </c>
      <c r="S117" s="7">
        <v>7203.12</v>
      </c>
      <c r="T117" s="7">
        <f>+T116+1</f>
        <v>4</v>
      </c>
      <c r="U117" s="7">
        <f>+U116+1</f>
        <v>1</v>
      </c>
      <c r="V117" s="7">
        <f>SUM(A117-W117)</f>
        <v>0</v>
      </c>
      <c r="W117" s="9">
        <v>1870</v>
      </c>
      <c r="X117" s="10" t="s">
        <v>122</v>
      </c>
      <c r="Y117" s="11">
        <v>12.3662674810786</v>
      </c>
      <c r="Z117" s="144">
        <f>C117/Y117</f>
        <v>11.806311016916942</v>
      </c>
      <c r="AA117" s="7"/>
      <c r="AB117" s="171" t="s">
        <v>528</v>
      </c>
      <c r="AC117" s="171" t="s">
        <v>263</v>
      </c>
      <c r="AD117" s="172">
        <v>367479.37</v>
      </c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</row>
    <row r="118" spans="1:41" ht="15" x14ac:dyDescent="0.3">
      <c r="A118" s="7">
        <v>1883</v>
      </c>
      <c r="B118" s="7" t="s">
        <v>123</v>
      </c>
      <c r="C118" s="7">
        <v>2705</v>
      </c>
      <c r="D118" s="8">
        <v>704758.99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4">
        <f>+SUM(D118-E118-F118-G118-H118-I118-J118)</f>
        <v>704758.99</v>
      </c>
      <c r="L118" s="8">
        <f>K118/C118</f>
        <v>260.53936783733826</v>
      </c>
      <c r="M118" s="110">
        <f>MAX(ROUND((L118-M$2),2),0)</f>
        <v>0</v>
      </c>
      <c r="N118" s="125">
        <f>MAX(ROUND((M118*C118),2),0)</f>
        <v>0</v>
      </c>
      <c r="O118" s="125"/>
      <c r="P118" s="125"/>
      <c r="Q118" s="137">
        <f>N118/N$2</f>
        <v>0</v>
      </c>
      <c r="R118" s="8">
        <f>ROUND(Q118*N$435,2)-0</f>
        <v>0</v>
      </c>
      <c r="S118" s="7">
        <v>0</v>
      </c>
      <c r="T118" s="7">
        <f>+T117+1</f>
        <v>5</v>
      </c>
      <c r="U118" s="7"/>
      <c r="V118" s="7">
        <f>SUM(A118-W118)</f>
        <v>0</v>
      </c>
      <c r="W118" s="9">
        <v>1883</v>
      </c>
      <c r="X118" s="10" t="s">
        <v>123</v>
      </c>
      <c r="Y118" s="11">
        <v>108.55006493904096</v>
      </c>
      <c r="Z118" s="144">
        <f>C118/Y118</f>
        <v>24.919377077471683</v>
      </c>
      <c r="AA118" s="7"/>
      <c r="AB118" s="171" t="s">
        <v>499</v>
      </c>
      <c r="AC118" s="171" t="s">
        <v>264</v>
      </c>
      <c r="AD118" s="172">
        <v>555148.18000000005</v>
      </c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</row>
    <row r="119" spans="1:41" ht="15" x14ac:dyDescent="0.3">
      <c r="A119" s="148">
        <v>1890</v>
      </c>
      <c r="B119" s="148" t="s">
        <v>124</v>
      </c>
      <c r="C119" s="148">
        <v>783</v>
      </c>
      <c r="D119" s="149">
        <v>759634.42</v>
      </c>
      <c r="E119" s="149">
        <v>0</v>
      </c>
      <c r="F119" s="149">
        <v>0</v>
      </c>
      <c r="G119" s="149">
        <v>125349</v>
      </c>
      <c r="H119" s="149">
        <v>0</v>
      </c>
      <c r="I119" s="149">
        <v>0</v>
      </c>
      <c r="J119" s="149">
        <v>0</v>
      </c>
      <c r="K119" s="150">
        <f>+SUM(D119-E119-F119-G119-H119-I119-J119)</f>
        <v>634285.42000000004</v>
      </c>
      <c r="L119" s="149">
        <f>K119/C119</f>
        <v>810.07077905491701</v>
      </c>
      <c r="M119" s="151">
        <f>MAX(ROUND((L119-M$2),2),0)</f>
        <v>149.77000000000001</v>
      </c>
      <c r="N119" s="152">
        <v>0</v>
      </c>
      <c r="O119" s="152"/>
      <c r="P119" s="152"/>
      <c r="Q119" s="153">
        <f>N119/N$2</f>
        <v>0</v>
      </c>
      <c r="R119" s="8">
        <f>ROUND(Q119*N$435,2)-0</f>
        <v>0</v>
      </c>
      <c r="S119" s="148">
        <v>0</v>
      </c>
      <c r="T119" s="7">
        <f>+T118+1</f>
        <v>6</v>
      </c>
      <c r="U119" s="148"/>
      <c r="V119" s="148">
        <f>SUM(A119-W119)</f>
        <v>0</v>
      </c>
      <c r="W119" s="154">
        <v>1890</v>
      </c>
      <c r="X119" s="155" t="s">
        <v>124</v>
      </c>
      <c r="Y119" s="156">
        <v>3.768577451324183</v>
      </c>
      <c r="Z119" s="157">
        <f>C119/Y119</f>
        <v>207.77070661633172</v>
      </c>
      <c r="AA119" s="7"/>
      <c r="AB119" s="171" t="s">
        <v>591</v>
      </c>
      <c r="AC119" s="171" t="s">
        <v>265</v>
      </c>
      <c r="AD119" s="172">
        <v>84579.92</v>
      </c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</row>
    <row r="120" spans="1:41" ht="15" x14ac:dyDescent="0.3">
      <c r="A120" s="148">
        <v>1900</v>
      </c>
      <c r="B120" s="148" t="s">
        <v>125</v>
      </c>
      <c r="C120" s="148">
        <v>4487</v>
      </c>
      <c r="D120" s="149">
        <v>2782727.18</v>
      </c>
      <c r="E120" s="149">
        <v>15741.5</v>
      </c>
      <c r="F120" s="149">
        <v>0</v>
      </c>
      <c r="G120" s="149">
        <v>20126.43</v>
      </c>
      <c r="H120" s="149">
        <v>0</v>
      </c>
      <c r="I120" s="149">
        <v>0</v>
      </c>
      <c r="J120" s="149">
        <v>0</v>
      </c>
      <c r="K120" s="150">
        <f>+SUM(D120-E120-F120-G120-H120-I120-J120)</f>
        <v>2746859.25</v>
      </c>
      <c r="L120" s="149">
        <f>K120/C120</f>
        <v>612.18169155337637</v>
      </c>
      <c r="M120" s="151">
        <f>MAX(ROUND((L120-M$2),2),0)</f>
        <v>0</v>
      </c>
      <c r="N120" s="152">
        <f>MAX(ROUND((M120*C120),2),0)</f>
        <v>0</v>
      </c>
      <c r="O120" s="152"/>
      <c r="P120" s="152"/>
      <c r="Q120" s="153">
        <f>N120/N$2</f>
        <v>0</v>
      </c>
      <c r="R120" s="8">
        <f>ROUND(Q120*N$435,2)-0</f>
        <v>0</v>
      </c>
      <c r="S120" s="148">
        <v>0</v>
      </c>
      <c r="T120" s="7">
        <f>+T119+1</f>
        <v>7</v>
      </c>
      <c r="U120" s="148"/>
      <c r="V120" s="148">
        <f>SUM(A120-W120)</f>
        <v>0</v>
      </c>
      <c r="W120" s="154">
        <v>1900</v>
      </c>
      <c r="X120" s="155" t="s">
        <v>125</v>
      </c>
      <c r="Y120" s="156">
        <v>28.987858664970176</v>
      </c>
      <c r="Z120" s="157">
        <f>C120/Y120</f>
        <v>154.78894291085493</v>
      </c>
      <c r="AA120" s="7"/>
      <c r="AB120" s="171" t="s">
        <v>584</v>
      </c>
      <c r="AC120" s="171" t="s">
        <v>266</v>
      </c>
      <c r="AD120" s="172">
        <v>12583.19</v>
      </c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</row>
    <row r="121" spans="1:41" ht="15" x14ac:dyDescent="0.3">
      <c r="A121" s="7">
        <v>1939</v>
      </c>
      <c r="B121" s="7" t="s">
        <v>126</v>
      </c>
      <c r="C121" s="7">
        <v>520</v>
      </c>
      <c r="D121" s="8">
        <v>340695.36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4">
        <f>+SUM(D121-E121-F121-G121-H121-I121-J121)</f>
        <v>340695.36</v>
      </c>
      <c r="L121" s="8">
        <f>K121/C121</f>
        <v>655.18338461538463</v>
      </c>
      <c r="M121" s="110">
        <f>MAX(ROUND((L121-M$2),2),0)</f>
        <v>0</v>
      </c>
      <c r="N121" s="125">
        <f>MAX(ROUND((M121*C121),2),0)</f>
        <v>0</v>
      </c>
      <c r="O121" s="125"/>
      <c r="P121" s="125"/>
      <c r="Q121" s="137">
        <f>N121/N$2</f>
        <v>0</v>
      </c>
      <c r="R121" s="8">
        <f>ROUND(Q121*N$435,2)-0</f>
        <v>0</v>
      </c>
      <c r="S121" s="7">
        <v>0</v>
      </c>
      <c r="T121" s="7">
        <f>+T120+1</f>
        <v>8</v>
      </c>
      <c r="U121" s="7"/>
      <c r="V121" s="7">
        <f>SUM(A121-W121)</f>
        <v>0</v>
      </c>
      <c r="W121" s="9">
        <v>1939</v>
      </c>
      <c r="X121" s="10" t="s">
        <v>126</v>
      </c>
      <c r="Y121" s="11">
        <v>152.23608685824865</v>
      </c>
      <c r="Z121" s="144">
        <f>C121/Y121</f>
        <v>3.4157472826018367</v>
      </c>
      <c r="AA121" s="7"/>
      <c r="AB121" s="171" t="s">
        <v>653</v>
      </c>
      <c r="AC121" s="176" t="s">
        <v>271</v>
      </c>
      <c r="AD121" s="177">
        <v>61537.56</v>
      </c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</row>
    <row r="122" spans="1:41" ht="15" x14ac:dyDescent="0.3">
      <c r="A122" s="7">
        <v>1953</v>
      </c>
      <c r="B122" s="7" t="s">
        <v>127</v>
      </c>
      <c r="C122" s="7">
        <v>1658</v>
      </c>
      <c r="D122" s="8">
        <v>671751.46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4">
        <f>+SUM(D122-E122-F122-G122-H122-I122-J122)</f>
        <v>671751.46</v>
      </c>
      <c r="L122" s="8">
        <f>K122/C122</f>
        <v>405.15769601930032</v>
      </c>
      <c r="M122" s="110">
        <f>MAX(ROUND((L122-M$2),2),0)</f>
        <v>0</v>
      </c>
      <c r="N122" s="125">
        <f>MAX(ROUND((M122*C122),2),0)</f>
        <v>0</v>
      </c>
      <c r="O122" s="125"/>
      <c r="P122" s="125"/>
      <c r="Q122" s="137">
        <f>N122/N$2</f>
        <v>0</v>
      </c>
      <c r="R122" s="8">
        <f>ROUND(Q122*N$435,2)-0</f>
        <v>0</v>
      </c>
      <c r="S122" s="7">
        <v>0</v>
      </c>
      <c r="T122" s="7">
        <f>+T121+1</f>
        <v>9</v>
      </c>
      <c r="U122" s="7"/>
      <c r="V122" s="7">
        <f>SUM(A122-W122)</f>
        <v>0</v>
      </c>
      <c r="W122" s="9">
        <v>1953</v>
      </c>
      <c r="X122" s="10" t="s">
        <v>127</v>
      </c>
      <c r="Y122" s="11">
        <v>75.613969409205779</v>
      </c>
      <c r="Z122" s="144">
        <f>C122/Y122</f>
        <v>21.927165217676606</v>
      </c>
      <c r="AA122" s="7"/>
      <c r="AB122" s="171" t="s">
        <v>660</v>
      </c>
      <c r="AC122" s="176" t="s">
        <v>276</v>
      </c>
      <c r="AD122" s="177">
        <v>44791.95</v>
      </c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</row>
    <row r="123" spans="1:41" ht="15" x14ac:dyDescent="0.3">
      <c r="A123" s="7">
        <v>2009</v>
      </c>
      <c r="B123" s="7" t="s">
        <v>128</v>
      </c>
      <c r="C123" s="7">
        <v>1433</v>
      </c>
      <c r="D123" s="8">
        <v>951277.39</v>
      </c>
      <c r="E123" s="8">
        <v>243.95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4">
        <f>+SUM(D123-E123-F123-G123-H123-I123-J123)</f>
        <v>951033.44000000006</v>
      </c>
      <c r="L123" s="8">
        <f>K123/C123</f>
        <v>663.66604326587583</v>
      </c>
      <c r="M123" s="110">
        <f>MAX(ROUND((L123-M$2),2),0)</f>
        <v>3.37</v>
      </c>
      <c r="N123" s="125">
        <f>MAX(ROUND((M123*C123),2),0)</f>
        <v>4829.21</v>
      </c>
      <c r="O123" s="125">
        <f>ROUND(+N123*$O$2,2)</f>
        <v>6215.42</v>
      </c>
      <c r="P123" s="125">
        <f>+O123-R123</f>
        <v>0</v>
      </c>
      <c r="Q123" s="137">
        <f>N123/N$2</f>
        <v>3.1620649107513593E-4</v>
      </c>
      <c r="R123" s="8">
        <f>ROUND(Q123*N$435,2)-0</f>
        <v>6215.42</v>
      </c>
      <c r="S123" s="7">
        <v>4627.2299999999996</v>
      </c>
      <c r="T123" s="7">
        <f>+T122+1</f>
        <v>10</v>
      </c>
      <c r="U123" s="7"/>
      <c r="V123" s="7">
        <f>SUM(A123-W123)</f>
        <v>0</v>
      </c>
      <c r="W123" s="9">
        <v>2009</v>
      </c>
      <c r="X123" s="10" t="s">
        <v>439</v>
      </c>
      <c r="Y123" s="11">
        <v>180.18057391091003</v>
      </c>
      <c r="Z123" s="144">
        <f>C123/Y123</f>
        <v>7.953132620770452</v>
      </c>
      <c r="AA123" s="7"/>
      <c r="AB123" s="171" t="s">
        <v>563</v>
      </c>
      <c r="AC123" s="171" t="s">
        <v>279</v>
      </c>
      <c r="AD123" s="172">
        <v>87563.17</v>
      </c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</row>
    <row r="124" spans="1:41" ht="15" x14ac:dyDescent="0.3">
      <c r="A124" s="7">
        <v>2044</v>
      </c>
      <c r="B124" s="7" t="s">
        <v>129</v>
      </c>
      <c r="C124" s="7">
        <v>98</v>
      </c>
      <c r="D124" s="8">
        <v>80857.759999999995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4">
        <f>+SUM(D124-E124-F124-G124-H124-I124-J124)</f>
        <v>80857.759999999995</v>
      </c>
      <c r="L124" s="8">
        <f>K124/C124</f>
        <v>825.07918367346929</v>
      </c>
      <c r="M124" s="110">
        <f>MAX(ROUND((L124-M$2),2),0)</f>
        <v>164.78</v>
      </c>
      <c r="N124" s="125">
        <f>MAX(ROUND((M124*C124),2),0)</f>
        <v>16148.44</v>
      </c>
      <c r="O124" s="125">
        <f>ROUND(+N124*$O$2,2)</f>
        <v>20783.79</v>
      </c>
      <c r="P124" s="125">
        <f>+O124-R124</f>
        <v>0</v>
      </c>
      <c r="Q124" s="137">
        <f>N124/N$2</f>
        <v>1.0573658111238419E-3</v>
      </c>
      <c r="R124" s="8">
        <f>ROUND(Q124*N$435,2)-0</f>
        <v>20783.79</v>
      </c>
      <c r="S124" s="7">
        <v>15473.04</v>
      </c>
      <c r="T124" s="7">
        <f>+T123+1</f>
        <v>11</v>
      </c>
      <c r="U124" s="7">
        <f>+U123+1</f>
        <v>1</v>
      </c>
      <c r="V124" s="7">
        <f>SUM(A124-W124)</f>
        <v>0</v>
      </c>
      <c r="W124" s="9">
        <v>2044</v>
      </c>
      <c r="X124" s="10" t="s">
        <v>129</v>
      </c>
      <c r="Y124" s="11">
        <v>6.1350598805152901</v>
      </c>
      <c r="Z124" s="144">
        <f>C124/Y124</f>
        <v>15.97376421887</v>
      </c>
      <c r="AA124" s="7"/>
      <c r="AB124" s="171" t="s">
        <v>558</v>
      </c>
      <c r="AC124" s="171" t="s">
        <v>280</v>
      </c>
      <c r="AD124" s="172">
        <v>197701.08</v>
      </c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</row>
    <row r="125" spans="1:41" ht="15" x14ac:dyDescent="0.3">
      <c r="A125" s="7">
        <v>2051</v>
      </c>
      <c r="B125" s="7" t="s">
        <v>130</v>
      </c>
      <c r="C125" s="7">
        <v>587</v>
      </c>
      <c r="D125" s="8">
        <v>261928.23</v>
      </c>
      <c r="E125" s="8">
        <v>0</v>
      </c>
      <c r="F125" s="8">
        <v>0</v>
      </c>
      <c r="G125" s="8">
        <v>1193.01</v>
      </c>
      <c r="H125" s="8">
        <v>0</v>
      </c>
      <c r="I125" s="8">
        <v>0</v>
      </c>
      <c r="J125" s="8">
        <v>0</v>
      </c>
      <c r="K125" s="4">
        <f>+SUM(D125-E125-F125-G125-H125-I125-J125)</f>
        <v>260735.22</v>
      </c>
      <c r="L125" s="8">
        <f>K125/C125</f>
        <v>444.18265758091991</v>
      </c>
      <c r="M125" s="110">
        <f>MAX(ROUND((L125-M$2),2),0)</f>
        <v>0</v>
      </c>
      <c r="N125" s="125">
        <f>MAX(ROUND((M125*C125),2),0)</f>
        <v>0</v>
      </c>
      <c r="O125" s="125"/>
      <c r="P125" s="125"/>
      <c r="Q125" s="137">
        <f>N125/N$2</f>
        <v>0</v>
      </c>
      <c r="R125" s="8">
        <f>ROUND(Q125*N$435,2)-0</f>
        <v>0</v>
      </c>
      <c r="S125" s="7">
        <v>0</v>
      </c>
      <c r="T125" s="7">
        <f>+T124+1</f>
        <v>12</v>
      </c>
      <c r="U125" s="7"/>
      <c r="V125" s="7">
        <f>SUM(A125-W125)</f>
        <v>0</v>
      </c>
      <c r="W125" s="9">
        <v>2051</v>
      </c>
      <c r="X125" s="10" t="s">
        <v>130</v>
      </c>
      <c r="Y125" s="11">
        <v>18.195740152654324</v>
      </c>
      <c r="Z125" s="144">
        <f>C125/Y125</f>
        <v>32.260298018949818</v>
      </c>
      <c r="AA125" s="7"/>
      <c r="AB125" s="171" t="s">
        <v>570</v>
      </c>
      <c r="AC125" s="171" t="s">
        <v>282</v>
      </c>
      <c r="AD125" s="172">
        <v>23978.77</v>
      </c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</row>
    <row r="126" spans="1:41" ht="15" x14ac:dyDescent="0.3">
      <c r="A126" s="148">
        <v>2058</v>
      </c>
      <c r="B126" s="148" t="s">
        <v>131</v>
      </c>
      <c r="C126" s="148">
        <v>4004</v>
      </c>
      <c r="D126" s="149">
        <v>1799836.82</v>
      </c>
      <c r="E126" s="149">
        <v>0</v>
      </c>
      <c r="F126" s="149">
        <v>0</v>
      </c>
      <c r="G126" s="149">
        <v>57602.47</v>
      </c>
      <c r="H126" s="149">
        <v>0</v>
      </c>
      <c r="I126" s="149">
        <v>0</v>
      </c>
      <c r="J126" s="149">
        <v>0</v>
      </c>
      <c r="K126" s="150">
        <f>+SUM(D126-E126-F126-G126-H126-I126-J126)</f>
        <v>1742234.35</v>
      </c>
      <c r="L126" s="149">
        <f>K126/C126</f>
        <v>435.12346403596405</v>
      </c>
      <c r="M126" s="151">
        <f>MAX(ROUND((L126-M$2),2),0)</f>
        <v>0</v>
      </c>
      <c r="N126" s="152">
        <f>MAX(ROUND((M126*C126),2),0)</f>
        <v>0</v>
      </c>
      <c r="O126" s="152"/>
      <c r="P126" s="152"/>
      <c r="Q126" s="153">
        <f>N126/N$2</f>
        <v>0</v>
      </c>
      <c r="R126" s="8">
        <f>ROUND(Q126*N$435,2)-0</f>
        <v>0</v>
      </c>
      <c r="S126" s="148">
        <v>0</v>
      </c>
      <c r="T126" s="7">
        <f>+T125+1</f>
        <v>13</v>
      </c>
      <c r="U126" s="148"/>
      <c r="V126" s="148">
        <f>SUM(A126-W126)</f>
        <v>0</v>
      </c>
      <c r="W126" s="154">
        <v>2058</v>
      </c>
      <c r="X126" s="155" t="s">
        <v>131</v>
      </c>
      <c r="Y126" s="156">
        <v>57.303898109111458</v>
      </c>
      <c r="Z126" s="157">
        <f>C126/Y126</f>
        <v>69.873082497390428</v>
      </c>
      <c r="AA126" s="7"/>
      <c r="AB126" s="171" t="s">
        <v>623</v>
      </c>
      <c r="AC126" s="171" t="s">
        <v>283</v>
      </c>
      <c r="AD126" s="172">
        <v>70038.929999999993</v>
      </c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</row>
    <row r="127" spans="1:41" ht="15" x14ac:dyDescent="0.3">
      <c r="A127" s="7">
        <v>2114</v>
      </c>
      <c r="B127" s="7" t="s">
        <v>132</v>
      </c>
      <c r="C127" s="7">
        <v>516</v>
      </c>
      <c r="D127" s="8">
        <v>608250.76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4">
        <f>+SUM(D127-E127-F127-G127-H127-I127-J127)</f>
        <v>608250.76</v>
      </c>
      <c r="L127" s="8">
        <f>K127/C127</f>
        <v>1178.780542635659</v>
      </c>
      <c r="M127" s="110">
        <f>MAX(ROUND((L127-M$2),2),0)</f>
        <v>518.48</v>
      </c>
      <c r="N127" s="125">
        <f>MAX(ROUND((M127*C127),2),0)</f>
        <v>267535.68</v>
      </c>
      <c r="O127" s="125">
        <f>ROUND(+N127*$O$2,2)</f>
        <v>344330.87</v>
      </c>
      <c r="P127" s="125">
        <f>+O127-R127</f>
        <v>0</v>
      </c>
      <c r="Q127" s="137">
        <f>N127/N$2</f>
        <v>1.751767237502623E-2</v>
      </c>
      <c r="R127" s="8">
        <f>ROUND(Q127*N$435,2)-0</f>
        <v>344330.87</v>
      </c>
      <c r="S127" s="7">
        <v>256346.21</v>
      </c>
      <c r="T127" s="7">
        <f>+T126+1</f>
        <v>14</v>
      </c>
      <c r="U127" s="7">
        <f>+U126+1</f>
        <v>1</v>
      </c>
      <c r="V127" s="7">
        <f>SUM(A127-W127)</f>
        <v>0</v>
      </c>
      <c r="W127" s="9">
        <v>2114</v>
      </c>
      <c r="X127" s="10" t="s">
        <v>132</v>
      </c>
      <c r="Y127" s="11">
        <v>138.96444748042836</v>
      </c>
      <c r="Z127" s="144">
        <f>C127/Y127</f>
        <v>3.7131799489410628</v>
      </c>
      <c r="AA127" s="7"/>
      <c r="AB127" s="171" t="s">
        <v>620</v>
      </c>
      <c r="AC127" s="176" t="s">
        <v>284</v>
      </c>
      <c r="AD127" s="177">
        <v>39369.949999999997</v>
      </c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</row>
    <row r="128" spans="1:41" ht="15" x14ac:dyDescent="0.3">
      <c r="A128" s="7">
        <v>2128</v>
      </c>
      <c r="B128" s="7" t="s">
        <v>133</v>
      </c>
      <c r="C128" s="7">
        <v>570</v>
      </c>
      <c r="D128" s="8">
        <v>454830.22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4">
        <f>+SUM(D128-E128-F128-G128-H128-I128-J128)</f>
        <v>454830.22</v>
      </c>
      <c r="L128" s="8">
        <f>K128/C128</f>
        <v>797.94775438596491</v>
      </c>
      <c r="M128" s="110">
        <f>MAX(ROUND((L128-M$2),2),0)</f>
        <v>137.65</v>
      </c>
      <c r="N128" s="125">
        <f>MAX(ROUND((M128*C128),2),0)</f>
        <v>78460.5</v>
      </c>
      <c r="O128" s="125">
        <f>ROUND(+N128*$O$2,2)</f>
        <v>100982.32</v>
      </c>
      <c r="P128" s="125">
        <f>+O128-R128</f>
        <v>0</v>
      </c>
      <c r="Q128" s="137">
        <f>N128/N$2</f>
        <v>5.1374281493247759E-3</v>
      </c>
      <c r="R128" s="8">
        <f>ROUND(Q128*N$435,2)-0</f>
        <v>100982.32</v>
      </c>
      <c r="S128" s="7">
        <v>75178.95</v>
      </c>
      <c r="T128" s="7">
        <f>+T127+1</f>
        <v>15</v>
      </c>
      <c r="U128" s="7">
        <f>+U127+1</f>
        <v>2</v>
      </c>
      <c r="V128" s="7">
        <f>SUM(A128-W128)</f>
        <v>0</v>
      </c>
      <c r="W128" s="9">
        <v>2128</v>
      </c>
      <c r="X128" s="10" t="s">
        <v>133</v>
      </c>
      <c r="Y128" s="11">
        <v>110.99732844534834</v>
      </c>
      <c r="Z128" s="144">
        <f>C128/Y128</f>
        <v>5.1352587308499986</v>
      </c>
      <c r="AA128" s="7"/>
      <c r="AB128" s="171" t="s">
        <v>541</v>
      </c>
      <c r="AC128" s="171" t="s">
        <v>285</v>
      </c>
      <c r="AD128" s="172">
        <v>58868.79</v>
      </c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</row>
    <row r="129" spans="1:41" ht="15" x14ac:dyDescent="0.3">
      <c r="A129" s="7">
        <v>2135</v>
      </c>
      <c r="B129" s="7" t="s">
        <v>134</v>
      </c>
      <c r="C129" s="7">
        <v>340</v>
      </c>
      <c r="D129" s="8">
        <v>474173.81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4">
        <f>+SUM(D129-E129-F129-G129-H129-I129-J129)</f>
        <v>474173.81</v>
      </c>
      <c r="L129" s="8">
        <f>K129/C129</f>
        <v>1394.6288529411765</v>
      </c>
      <c r="M129" s="110">
        <f>MAX(ROUND((L129-M$2),2),0)</f>
        <v>734.33</v>
      </c>
      <c r="N129" s="125">
        <f>MAX(ROUND((M129*C129),2),0)</f>
        <v>249672.2</v>
      </c>
      <c r="O129" s="125">
        <f>ROUND(+N129*$O$2,2)</f>
        <v>321339.74</v>
      </c>
      <c r="P129" s="125">
        <f>+O129-R129</f>
        <v>0</v>
      </c>
      <c r="Q129" s="137">
        <f>N129/N$2</f>
        <v>1.6348009359917991E-2</v>
      </c>
      <c r="R129" s="8">
        <f>ROUND(Q129*N$435,2)-0</f>
        <v>321339.74</v>
      </c>
      <c r="S129" s="7">
        <v>239229.85</v>
      </c>
      <c r="T129" s="7">
        <f>+T128+1</f>
        <v>16</v>
      </c>
      <c r="U129" s="7">
        <f>+U128+1</f>
        <v>3</v>
      </c>
      <c r="V129" s="7">
        <f>SUM(A129-W129)</f>
        <v>0</v>
      </c>
      <c r="W129" s="9">
        <v>2135</v>
      </c>
      <c r="X129" s="10" t="s">
        <v>134</v>
      </c>
      <c r="Y129" s="11">
        <v>333.96512519359061</v>
      </c>
      <c r="Z129" s="144">
        <f>C129/Y129</f>
        <v>1.0180703742730954</v>
      </c>
      <c r="AA129" s="7"/>
      <c r="AB129" s="171" t="s">
        <v>514</v>
      </c>
      <c r="AC129" s="171" t="s">
        <v>288</v>
      </c>
      <c r="AD129" s="172">
        <v>54056.73</v>
      </c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</row>
    <row r="130" spans="1:41" ht="15" x14ac:dyDescent="0.3">
      <c r="A130" s="7">
        <v>2142</v>
      </c>
      <c r="B130" s="7" t="s">
        <v>135</v>
      </c>
      <c r="C130" s="7">
        <v>160</v>
      </c>
      <c r="D130" s="8">
        <v>162462.19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4">
        <f>+SUM(D130-E130-F130-G130-H130-I130-J130)</f>
        <v>162462.19</v>
      </c>
      <c r="L130" s="8">
        <f>K130/C130</f>
        <v>1015.3886875000001</v>
      </c>
      <c r="M130" s="110">
        <f>MAX(ROUND((L130-M$2),2),0)</f>
        <v>355.09</v>
      </c>
      <c r="N130" s="125">
        <f>MAX(ROUND((M130*C130),2),0)</f>
        <v>56814.400000000001</v>
      </c>
      <c r="O130" s="125">
        <f>ROUND(+N130*$O$2,2)</f>
        <v>73122.78</v>
      </c>
      <c r="P130" s="125">
        <f>+O130-R130</f>
        <v>0</v>
      </c>
      <c r="Q130" s="137">
        <f>N130/N$2</f>
        <v>3.7200871501838198E-3</v>
      </c>
      <c r="R130" s="8">
        <f>ROUND(Q130*N$435,2)-0</f>
        <v>73122.78</v>
      </c>
      <c r="S130" s="7">
        <v>54438.18</v>
      </c>
      <c r="T130" s="7">
        <f>+T129+1</f>
        <v>17</v>
      </c>
      <c r="U130" s="7">
        <f>+U129+1</f>
        <v>4</v>
      </c>
      <c r="V130" s="7">
        <f>SUM(A130-W130)</f>
        <v>0</v>
      </c>
      <c r="W130" s="9">
        <v>2142</v>
      </c>
      <c r="X130" s="10" t="s">
        <v>135</v>
      </c>
      <c r="Y130" s="11">
        <v>95.784745684938358</v>
      </c>
      <c r="Z130" s="144">
        <f>C130/Y130</f>
        <v>1.6704121189221799</v>
      </c>
      <c r="AA130" s="7"/>
      <c r="AB130" s="171" t="s">
        <v>588</v>
      </c>
      <c r="AC130" s="171" t="s">
        <v>289</v>
      </c>
      <c r="AD130" s="172">
        <v>103180.09</v>
      </c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</row>
    <row r="131" spans="1:41" ht="15" x14ac:dyDescent="0.3">
      <c r="A131" s="148">
        <v>2184</v>
      </c>
      <c r="B131" s="148" t="s">
        <v>136</v>
      </c>
      <c r="C131" s="148">
        <v>950</v>
      </c>
      <c r="D131" s="149">
        <v>971841.83</v>
      </c>
      <c r="E131" s="149">
        <v>0</v>
      </c>
      <c r="F131" s="149">
        <v>0</v>
      </c>
      <c r="G131" s="149">
        <v>0</v>
      </c>
      <c r="H131" s="149">
        <v>0</v>
      </c>
      <c r="I131" s="149">
        <v>0</v>
      </c>
      <c r="J131" s="149">
        <v>0</v>
      </c>
      <c r="K131" s="150">
        <f>+SUM(D131-E131-F131-G131-H131-I131-J131)</f>
        <v>971841.83</v>
      </c>
      <c r="L131" s="149">
        <f>K131/C131</f>
        <v>1022.9914</v>
      </c>
      <c r="M131" s="151">
        <f>MAX(ROUND((L131-M$2),2),0)</f>
        <v>362.69</v>
      </c>
      <c r="N131" s="152">
        <v>0</v>
      </c>
      <c r="O131" s="152"/>
      <c r="P131" s="152"/>
      <c r="Q131" s="153">
        <f>N131/N$2</f>
        <v>0</v>
      </c>
      <c r="R131" s="8">
        <f>ROUND(Q131*N$435,2)-0</f>
        <v>0</v>
      </c>
      <c r="S131" s="148">
        <v>0</v>
      </c>
      <c r="T131" s="7">
        <f>+T130+1</f>
        <v>18</v>
      </c>
      <c r="U131" s="148"/>
      <c r="V131" s="148">
        <f>SUM(A131-W131)</f>
        <v>0</v>
      </c>
      <c r="W131" s="154">
        <v>2184</v>
      </c>
      <c r="X131" s="155" t="s">
        <v>136</v>
      </c>
      <c r="Y131" s="156">
        <v>6.486932726041343</v>
      </c>
      <c r="Z131" s="157">
        <f>C131/Y131</f>
        <v>146.44825838663175</v>
      </c>
      <c r="AA131" s="7"/>
      <c r="AB131" s="171" t="s">
        <v>559</v>
      </c>
      <c r="AC131" s="171" t="s">
        <v>290</v>
      </c>
      <c r="AD131" s="172">
        <v>112201.79</v>
      </c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</row>
    <row r="132" spans="1:41" ht="15" x14ac:dyDescent="0.3">
      <c r="A132" s="7">
        <v>2198</v>
      </c>
      <c r="B132" s="7" t="s">
        <v>137</v>
      </c>
      <c r="C132" s="7">
        <v>712</v>
      </c>
      <c r="D132" s="8">
        <v>662802.19999999995</v>
      </c>
      <c r="E132" s="8">
        <v>1671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4">
        <f>+SUM(D132-E132-F132-G132-H132-I132-J132)</f>
        <v>661131.19999999995</v>
      </c>
      <c r="L132" s="8">
        <f>K132/C132</f>
        <v>928.55505617977519</v>
      </c>
      <c r="M132" s="110">
        <f>MAX(ROUND((L132-M$2),2),0)</f>
        <v>268.26</v>
      </c>
      <c r="N132" s="125">
        <f>MAX(ROUND((M132*C132),2),0)</f>
        <v>191001.12</v>
      </c>
      <c r="O132" s="125">
        <f>ROUND(+N132*$O$2,2)</f>
        <v>245827.33</v>
      </c>
      <c r="P132" s="125">
        <f>+O132-R132</f>
        <v>0</v>
      </c>
      <c r="Q132" s="137">
        <f>N132/N$2</f>
        <v>1.2506350717119563E-2</v>
      </c>
      <c r="R132" s="8">
        <f>ROUND(Q132*N$435,2)-0</f>
        <v>245827.33</v>
      </c>
      <c r="S132" s="7">
        <v>183012.65</v>
      </c>
      <c r="T132" s="7">
        <f>+T131+1</f>
        <v>19</v>
      </c>
      <c r="U132" s="7">
        <f>+U131+1</f>
        <v>1</v>
      </c>
      <c r="V132" s="7">
        <f>SUM(A132-W132)</f>
        <v>0</v>
      </c>
      <c r="W132" s="9">
        <v>2198</v>
      </c>
      <c r="X132" s="10" t="s">
        <v>137</v>
      </c>
      <c r="Y132" s="11">
        <v>115.40797413330313</v>
      </c>
      <c r="Z132" s="144">
        <f>C132/Y132</f>
        <v>6.1694177143911855</v>
      </c>
      <c r="AA132" s="7"/>
      <c r="AB132" s="171" t="s">
        <v>587</v>
      </c>
      <c r="AC132" s="171" t="s">
        <v>297</v>
      </c>
      <c r="AD132" s="172">
        <v>43485.43</v>
      </c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</row>
    <row r="133" spans="1:41" ht="15" x14ac:dyDescent="0.3">
      <c r="A133" s="7">
        <v>2212</v>
      </c>
      <c r="B133" s="7" t="s">
        <v>138</v>
      </c>
      <c r="C133" s="7">
        <v>99</v>
      </c>
      <c r="D133" s="8">
        <v>69368.100000000006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4">
        <f>+SUM(D133-E133-F133-G133-H133-I133-J133)</f>
        <v>69368.100000000006</v>
      </c>
      <c r="L133" s="8">
        <f>K133/C133</f>
        <v>700.68787878787884</v>
      </c>
      <c r="M133" s="110">
        <f>MAX(ROUND((L133-M$2),2),0)</f>
        <v>40.39</v>
      </c>
      <c r="N133" s="125">
        <f>MAX(ROUND((M133*C133),2),0)</f>
        <v>3998.61</v>
      </c>
      <c r="O133" s="125">
        <f>ROUND(+N133*$O$2,2)</f>
        <v>5146.3999999999996</v>
      </c>
      <c r="P133" s="125">
        <f>+O133-R133</f>
        <v>0</v>
      </c>
      <c r="Q133" s="137">
        <f>N133/N$2</f>
        <v>2.6182055393696884E-4</v>
      </c>
      <c r="R133" s="8">
        <f>ROUND(Q133*N$435,2)-0</f>
        <v>5146.3999999999996</v>
      </c>
      <c r="S133" s="7">
        <v>3831.37</v>
      </c>
      <c r="T133" s="7">
        <f>+T132+1</f>
        <v>20</v>
      </c>
      <c r="U133" s="7">
        <f>+U132+1</f>
        <v>2</v>
      </c>
      <c r="V133" s="7">
        <f>SUM(A133-W133)</f>
        <v>0</v>
      </c>
      <c r="W133" s="9">
        <v>2212</v>
      </c>
      <c r="X133" s="10" t="s">
        <v>440</v>
      </c>
      <c r="Y133" s="11">
        <v>159.05039017472384</v>
      </c>
      <c r="Z133" s="144">
        <f>C133/Y133</f>
        <v>0.62244424481602434</v>
      </c>
      <c r="AA133" s="7"/>
      <c r="AB133" s="171" t="s">
        <v>580</v>
      </c>
      <c r="AC133" s="176" t="s">
        <v>300</v>
      </c>
      <c r="AD133" s="177">
        <v>46016.959999999999</v>
      </c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</row>
    <row r="134" spans="1:41" ht="15" x14ac:dyDescent="0.3">
      <c r="A134" s="148">
        <v>2217</v>
      </c>
      <c r="B134" s="148" t="s">
        <v>139</v>
      </c>
      <c r="C134" s="148">
        <v>2047</v>
      </c>
      <c r="D134" s="149">
        <v>642189.59</v>
      </c>
      <c r="E134" s="149">
        <v>0</v>
      </c>
      <c r="F134" s="149">
        <v>0</v>
      </c>
      <c r="G134" s="149">
        <v>0</v>
      </c>
      <c r="H134" s="149">
        <v>0</v>
      </c>
      <c r="I134" s="149">
        <v>0</v>
      </c>
      <c r="J134" s="149">
        <v>0</v>
      </c>
      <c r="K134" s="150">
        <f>+SUM(D134-E134-F134-G134-H134-I134-J134)</f>
        <v>642189.59</v>
      </c>
      <c r="L134" s="149">
        <f>K134/C134</f>
        <v>313.72232046897898</v>
      </c>
      <c r="M134" s="151">
        <f>MAX(ROUND((L134-M$2),2),0)</f>
        <v>0</v>
      </c>
      <c r="N134" s="152">
        <f>MAX(ROUND((M134*C134),2),0)</f>
        <v>0</v>
      </c>
      <c r="O134" s="152"/>
      <c r="P134" s="152"/>
      <c r="Q134" s="153">
        <f>N134/N$2</f>
        <v>0</v>
      </c>
      <c r="R134" s="8">
        <f>ROUND(Q134*N$435,2)-0</f>
        <v>0</v>
      </c>
      <c r="S134" s="148">
        <v>0</v>
      </c>
      <c r="T134" s="7">
        <f>+T133+1</f>
        <v>21</v>
      </c>
      <c r="U134" s="148"/>
      <c r="V134" s="148">
        <f>SUM(A134-W134)</f>
        <v>0</v>
      </c>
      <c r="W134" s="154">
        <v>2217</v>
      </c>
      <c r="X134" s="155" t="s">
        <v>139</v>
      </c>
      <c r="Y134" s="156">
        <v>21.526555102831129</v>
      </c>
      <c r="Z134" s="157">
        <f>C134/Y134</f>
        <v>95.091852375895613</v>
      </c>
      <c r="AA134" s="7"/>
      <c r="AB134" s="171" t="s">
        <v>676</v>
      </c>
      <c r="AC134" s="176" t="s">
        <v>301</v>
      </c>
      <c r="AD134" s="177">
        <v>5538.4</v>
      </c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</row>
    <row r="135" spans="1:41" ht="15" x14ac:dyDescent="0.3">
      <c r="A135" s="7">
        <v>2226</v>
      </c>
      <c r="B135" s="7" t="s">
        <v>140</v>
      </c>
      <c r="C135" s="7">
        <v>261</v>
      </c>
      <c r="D135" s="8">
        <v>123392.98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4">
        <f>+SUM(D135-E135-F135-G135-H135-I135-J135)</f>
        <v>123392.98</v>
      </c>
      <c r="L135" s="8">
        <f>K135/C135</f>
        <v>472.77003831417625</v>
      </c>
      <c r="M135" s="110">
        <f>MAX(ROUND((L135-M$2),2),0)</f>
        <v>0</v>
      </c>
      <c r="N135" s="125">
        <f>MAX(ROUND((M135*C135),2),0)</f>
        <v>0</v>
      </c>
      <c r="O135" s="125"/>
      <c r="P135" s="125"/>
      <c r="Q135" s="137">
        <f>N135/N$2</f>
        <v>0</v>
      </c>
      <c r="R135" s="8">
        <f>ROUND(Q135*N$435,2)-0</f>
        <v>0</v>
      </c>
      <c r="S135" s="7">
        <v>0</v>
      </c>
      <c r="T135" s="7">
        <f>+T134+1</f>
        <v>22</v>
      </c>
      <c r="U135" s="7"/>
      <c r="V135" s="7">
        <f>SUM(A135-W135)</f>
        <v>0</v>
      </c>
      <c r="W135" s="9">
        <v>2226</v>
      </c>
      <c r="X135" s="10" t="s">
        <v>140</v>
      </c>
      <c r="Y135" s="11">
        <v>77.661724144675603</v>
      </c>
      <c r="Z135" s="144">
        <f>C135/Y135</f>
        <v>3.3607288902546708</v>
      </c>
      <c r="AA135" s="7"/>
      <c r="AB135" s="171" t="s">
        <v>634</v>
      </c>
      <c r="AC135" s="171" t="s">
        <v>303</v>
      </c>
      <c r="AD135" s="172">
        <v>24605.11</v>
      </c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</row>
    <row r="136" spans="1:41" ht="15" x14ac:dyDescent="0.3">
      <c r="A136" s="7">
        <v>2233</v>
      </c>
      <c r="B136" s="7" t="s">
        <v>141</v>
      </c>
      <c r="C136" s="7">
        <v>853</v>
      </c>
      <c r="D136" s="8">
        <v>739524.37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4">
        <f>+SUM(D136-E136-F136-G136-H136-I136-J136)</f>
        <v>739524.37</v>
      </c>
      <c r="L136" s="8">
        <f>K136/C136</f>
        <v>866.9687807737397</v>
      </c>
      <c r="M136" s="110">
        <f>MAX(ROUND((L136-M$2),2),0)</f>
        <v>206.67</v>
      </c>
      <c r="N136" s="125">
        <f>MAX(ROUND((M136*C136),2),0)</f>
        <v>176289.51</v>
      </c>
      <c r="O136" s="125">
        <f>ROUND(+N136*$O$2,2)</f>
        <v>226892.79999999999</v>
      </c>
      <c r="P136" s="125">
        <f>+O136-R136</f>
        <v>0</v>
      </c>
      <c r="Q136" s="137">
        <f>N136/N$2</f>
        <v>1.1543065505632409E-2</v>
      </c>
      <c r="R136" s="8">
        <f>ROUND(Q136*N$435,2)-0</f>
        <v>226892.79999999999</v>
      </c>
      <c r="S136" s="7">
        <v>168916.34</v>
      </c>
      <c r="T136" s="7">
        <f>+T135+1</f>
        <v>23</v>
      </c>
      <c r="U136" s="7">
        <f>+U135+1</f>
        <v>1</v>
      </c>
      <c r="V136" s="7">
        <f>SUM(A136-W136)</f>
        <v>0</v>
      </c>
      <c r="W136" s="9">
        <v>2233</v>
      </c>
      <c r="X136" s="10" t="s">
        <v>141</v>
      </c>
      <c r="Y136" s="11">
        <v>262.60729288744307</v>
      </c>
      <c r="Z136" s="144">
        <f>C136/Y136</f>
        <v>3.2481961586862975</v>
      </c>
      <c r="AA136" s="7"/>
      <c r="AB136" s="171" t="s">
        <v>566</v>
      </c>
      <c r="AC136" s="171" t="s">
        <v>308</v>
      </c>
      <c r="AD136" s="172">
        <v>136209.81</v>
      </c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</row>
    <row r="137" spans="1:41" ht="15" x14ac:dyDescent="0.3">
      <c r="A137" s="148">
        <v>2289</v>
      </c>
      <c r="B137" s="148" t="s">
        <v>142</v>
      </c>
      <c r="C137" s="148">
        <v>21938</v>
      </c>
      <c r="D137" s="149">
        <v>6982705.4699999997</v>
      </c>
      <c r="E137" s="149">
        <v>109947.97</v>
      </c>
      <c r="F137" s="149">
        <v>0</v>
      </c>
      <c r="G137" s="149">
        <v>0</v>
      </c>
      <c r="H137" s="149">
        <v>0</v>
      </c>
      <c r="I137" s="149">
        <v>0</v>
      </c>
      <c r="J137" s="149">
        <v>0</v>
      </c>
      <c r="K137" s="150">
        <f>+SUM(D137-E137-F137-G137-H137-I137-J137)</f>
        <v>6872757.5</v>
      </c>
      <c r="L137" s="149">
        <f>K137/C137</f>
        <v>313.28095086151882</v>
      </c>
      <c r="M137" s="151">
        <f>MAX(ROUND((L137-M$2),2),0)</f>
        <v>0</v>
      </c>
      <c r="N137" s="152">
        <f>MAX(ROUND((M137*C137),2),0)</f>
        <v>0</v>
      </c>
      <c r="O137" s="152"/>
      <c r="P137" s="152"/>
      <c r="Q137" s="153">
        <f>N137/N$2</f>
        <v>0</v>
      </c>
      <c r="R137" s="8">
        <f>ROUND(Q137*N$435,2)-0</f>
        <v>0</v>
      </c>
      <c r="S137" s="148">
        <v>0</v>
      </c>
      <c r="T137" s="7">
        <f>+T136+1</f>
        <v>24</v>
      </c>
      <c r="U137" s="148"/>
      <c r="V137" s="148">
        <f>SUM(A137-W137)</f>
        <v>0</v>
      </c>
      <c r="W137" s="154">
        <v>2289</v>
      </c>
      <c r="X137" s="155" t="s">
        <v>142</v>
      </c>
      <c r="Y137" s="156">
        <v>96.711686371839235</v>
      </c>
      <c r="Z137" s="157">
        <f>C137/Y137</f>
        <v>226.83918379473079</v>
      </c>
      <c r="AA137" s="7"/>
      <c r="AB137" s="171" t="s">
        <v>612</v>
      </c>
      <c r="AC137" s="171" t="s">
        <v>309</v>
      </c>
      <c r="AD137" s="172">
        <v>33147.46</v>
      </c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</row>
    <row r="138" spans="1:41" ht="15" x14ac:dyDescent="0.3">
      <c r="A138" s="7">
        <v>2310</v>
      </c>
      <c r="B138" s="7" t="s">
        <v>143</v>
      </c>
      <c r="C138" s="7">
        <v>271</v>
      </c>
      <c r="D138" s="8">
        <v>129847.15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4">
        <f>+SUM(D138-E138-F138-G138-H138-I138-J138)</f>
        <v>129847.15</v>
      </c>
      <c r="L138" s="8">
        <f>K138/C138</f>
        <v>479.14077490774906</v>
      </c>
      <c r="M138" s="110">
        <f>MAX(ROUND((L138-M$2),2),0)</f>
        <v>0</v>
      </c>
      <c r="N138" s="125">
        <f>MAX(ROUND((M138*C138),2),0)</f>
        <v>0</v>
      </c>
      <c r="O138" s="125"/>
      <c r="P138" s="125"/>
      <c r="Q138" s="137">
        <f>N138/N$2</f>
        <v>0</v>
      </c>
      <c r="R138" s="8">
        <f>ROUND(Q138*N$435,2)-0</f>
        <v>0</v>
      </c>
      <c r="S138" s="7">
        <v>0</v>
      </c>
      <c r="T138" s="7">
        <f>+T137+1</f>
        <v>25</v>
      </c>
      <c r="U138" s="7"/>
      <c r="V138" s="7">
        <f>SUM(A138-W138)</f>
        <v>0</v>
      </c>
      <c r="W138" s="9">
        <v>2310</v>
      </c>
      <c r="X138" s="10" t="s">
        <v>143</v>
      </c>
      <c r="Y138" s="11">
        <v>41.127870912995554</v>
      </c>
      <c r="Z138" s="144">
        <f>C138/Y138</f>
        <v>6.5892056647738997</v>
      </c>
      <c r="AA138" s="7"/>
      <c r="AB138" s="171" t="s">
        <v>604</v>
      </c>
      <c r="AC138" s="171" t="s">
        <v>311</v>
      </c>
      <c r="AD138" s="172">
        <v>74779.77</v>
      </c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</row>
    <row r="139" spans="1:41" ht="15" x14ac:dyDescent="0.3">
      <c r="A139" s="148">
        <v>2296</v>
      </c>
      <c r="B139" s="148" t="s">
        <v>144</v>
      </c>
      <c r="C139" s="148">
        <v>2566</v>
      </c>
      <c r="D139" s="149">
        <v>417130.57</v>
      </c>
      <c r="E139" s="149">
        <v>2200</v>
      </c>
      <c r="F139" s="149">
        <v>179.02</v>
      </c>
      <c r="G139" s="149">
        <v>0</v>
      </c>
      <c r="H139" s="149">
        <v>0</v>
      </c>
      <c r="I139" s="149">
        <v>0</v>
      </c>
      <c r="J139" s="149">
        <v>0</v>
      </c>
      <c r="K139" s="150">
        <f>+SUM(D139-E139-F139-G139-H139-I139-J139)</f>
        <v>414751.55</v>
      </c>
      <c r="L139" s="149">
        <f>K139/C139</f>
        <v>161.63349571317224</v>
      </c>
      <c r="M139" s="151">
        <f>MAX(ROUND((L139-M$2),2),0)</f>
        <v>0</v>
      </c>
      <c r="N139" s="152">
        <f>MAX(ROUND((M139*C139),2),0)</f>
        <v>0</v>
      </c>
      <c r="O139" s="152"/>
      <c r="P139" s="152"/>
      <c r="Q139" s="153">
        <f>N139/N$2</f>
        <v>0</v>
      </c>
      <c r="R139" s="8">
        <f>ROUND(Q139*N$435,2)-0</f>
        <v>0</v>
      </c>
      <c r="S139" s="148">
        <v>0</v>
      </c>
      <c r="T139" s="7">
        <f>+T138+1</f>
        <v>26</v>
      </c>
      <c r="U139" s="148"/>
      <c r="V139" s="148">
        <f>SUM(A139-W139)</f>
        <v>0</v>
      </c>
      <c r="W139" s="154">
        <v>2296</v>
      </c>
      <c r="X139" s="155" t="s">
        <v>144</v>
      </c>
      <c r="Y139" s="156">
        <v>5.5690491610833499</v>
      </c>
      <c r="Z139" s="157">
        <f>C139/Y139</f>
        <v>460.76088139628393</v>
      </c>
      <c r="AA139" s="7"/>
      <c r="AB139" s="171" t="s">
        <v>665</v>
      </c>
      <c r="AC139" s="176" t="s">
        <v>313</v>
      </c>
      <c r="AD139" s="177">
        <v>11456.04</v>
      </c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</row>
    <row r="140" spans="1:41" ht="15" x14ac:dyDescent="0.3">
      <c r="A140" s="148">
        <v>2303</v>
      </c>
      <c r="B140" s="148" t="s">
        <v>145</v>
      </c>
      <c r="C140" s="148">
        <v>3498</v>
      </c>
      <c r="D140" s="149">
        <v>1115724.49</v>
      </c>
      <c r="E140" s="149">
        <v>0</v>
      </c>
      <c r="F140" s="149">
        <v>307.27999999999997</v>
      </c>
      <c r="G140" s="149">
        <v>0</v>
      </c>
      <c r="H140" s="149">
        <v>0</v>
      </c>
      <c r="I140" s="149">
        <v>0</v>
      </c>
      <c r="J140" s="149">
        <v>0</v>
      </c>
      <c r="K140" s="150">
        <f>+SUM(D140-E140-F140-G140-H140-I140-J140)</f>
        <v>1115417.21</v>
      </c>
      <c r="L140" s="149">
        <f>K140/C140</f>
        <v>318.87284448256145</v>
      </c>
      <c r="M140" s="151">
        <f>MAX(ROUND((L140-M$2),2),0)</f>
        <v>0</v>
      </c>
      <c r="N140" s="152">
        <f>MAX(ROUND((M140*C140),2),0)</f>
        <v>0</v>
      </c>
      <c r="O140" s="152"/>
      <c r="P140" s="152"/>
      <c r="Q140" s="153">
        <f>N140/N$2</f>
        <v>0</v>
      </c>
      <c r="R140" s="8">
        <f>ROUND(Q140*N$435,2)-0</f>
        <v>0</v>
      </c>
      <c r="S140" s="148">
        <v>0</v>
      </c>
      <c r="T140" s="7">
        <f>+T139+1</f>
        <v>27</v>
      </c>
      <c r="U140" s="148"/>
      <c r="V140" s="148">
        <f>SUM(A140-W140)</f>
        <v>0</v>
      </c>
      <c r="W140" s="154">
        <v>2303</v>
      </c>
      <c r="X140" s="155" t="s">
        <v>145</v>
      </c>
      <c r="Y140" s="156">
        <v>7.370391020428114</v>
      </c>
      <c r="Z140" s="157">
        <f>C140/Y140</f>
        <v>474.601685352213</v>
      </c>
      <c r="AA140" s="7"/>
      <c r="AB140" s="171" t="s">
        <v>673</v>
      </c>
      <c r="AC140" s="176" t="s">
        <v>314</v>
      </c>
      <c r="AD140" s="177">
        <v>36296.54</v>
      </c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</row>
    <row r="141" spans="1:41" ht="15" x14ac:dyDescent="0.3">
      <c r="A141" s="7">
        <v>2394</v>
      </c>
      <c r="B141" s="7" t="s">
        <v>146</v>
      </c>
      <c r="C141" s="7">
        <v>408</v>
      </c>
      <c r="D141" s="8">
        <v>420069.91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4">
        <f>+SUM(D141-E141-F141-G141-H141-I141-J141)</f>
        <v>420069.91</v>
      </c>
      <c r="L141" s="8">
        <f>K141/C141</f>
        <v>1029.5831127450979</v>
      </c>
      <c r="M141" s="110">
        <f>MAX(ROUND((L141-M$2),2),0)</f>
        <v>369.28</v>
      </c>
      <c r="N141" s="125">
        <f>MAX(ROUND((M141*C141),2),0)</f>
        <v>150666.23999999999</v>
      </c>
      <c r="O141" s="125">
        <f>ROUND(+N141*$O$2,2)</f>
        <v>193914.46</v>
      </c>
      <c r="P141" s="125">
        <f>+O141-R141</f>
        <v>0</v>
      </c>
      <c r="Q141" s="137">
        <f>N141/N$2</f>
        <v>9.8653077985600725E-3</v>
      </c>
      <c r="R141" s="8">
        <f>ROUND(Q141*N$435,2)-0</f>
        <v>193914.46</v>
      </c>
      <c r="S141" s="7">
        <v>144364.74</v>
      </c>
      <c r="T141" s="7">
        <f>+T140+1</f>
        <v>28</v>
      </c>
      <c r="U141" s="7">
        <f>+U140+1</f>
        <v>1</v>
      </c>
      <c r="V141" s="7">
        <f>SUM(A141-W141)</f>
        <v>0</v>
      </c>
      <c r="W141" s="9">
        <v>2394</v>
      </c>
      <c r="X141" s="10" t="s">
        <v>146</v>
      </c>
      <c r="Y141" s="11">
        <v>148.42785165377455</v>
      </c>
      <c r="Z141" s="144">
        <f>C141/Y141</f>
        <v>2.748810249923364</v>
      </c>
      <c r="AA141" s="7"/>
      <c r="AB141" s="171" t="s">
        <v>521</v>
      </c>
      <c r="AC141" s="171" t="s">
        <v>320</v>
      </c>
      <c r="AD141" s="172">
        <v>199736.48</v>
      </c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</row>
    <row r="142" spans="1:41" ht="15" x14ac:dyDescent="0.3">
      <c r="A142" s="7">
        <v>2415</v>
      </c>
      <c r="B142" s="7" t="s">
        <v>147</v>
      </c>
      <c r="C142" s="7">
        <v>262</v>
      </c>
      <c r="D142" s="8">
        <v>219623.52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4">
        <f>+SUM(D142-E142-F142-G142-H142-I142-J142)</f>
        <v>219623.52</v>
      </c>
      <c r="L142" s="8">
        <f>K142/C142</f>
        <v>838.25770992366404</v>
      </c>
      <c r="M142" s="110">
        <f>MAX(ROUND((L142-M$2),2),0)</f>
        <v>177.96</v>
      </c>
      <c r="N142" s="125">
        <f>MAX(ROUND((M142*C142),2),0)</f>
        <v>46625.52</v>
      </c>
      <c r="O142" s="125">
        <f>ROUND(+N142*$O$2,2)</f>
        <v>60009.21</v>
      </c>
      <c r="P142" s="125">
        <f>+O142-R142</f>
        <v>0</v>
      </c>
      <c r="Q142" s="137">
        <f>N142/N$2</f>
        <v>3.0529407654157868E-3</v>
      </c>
      <c r="R142" s="8">
        <f>ROUND(Q142*N$435,2)-0</f>
        <v>60009.21</v>
      </c>
      <c r="S142" s="7">
        <v>44675.44</v>
      </c>
      <c r="T142" s="7">
        <f>+T141+1</f>
        <v>29</v>
      </c>
      <c r="U142" s="7">
        <f>+U141+1</f>
        <v>2</v>
      </c>
      <c r="V142" s="7">
        <f>SUM(A142-W142)</f>
        <v>0</v>
      </c>
      <c r="W142" s="9">
        <v>2415</v>
      </c>
      <c r="X142" s="10" t="s">
        <v>147</v>
      </c>
      <c r="Y142" s="11">
        <v>55.892996652511961</v>
      </c>
      <c r="Z142" s="144">
        <f>C142/Y142</f>
        <v>4.6875282359408992</v>
      </c>
      <c r="AA142" s="7"/>
      <c r="AB142" s="171" t="s">
        <v>595</v>
      </c>
      <c r="AC142" s="171" t="s">
        <v>321</v>
      </c>
      <c r="AD142" s="172">
        <v>156929.4</v>
      </c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</row>
    <row r="143" spans="1:41" ht="15" x14ac:dyDescent="0.3">
      <c r="A143" s="148">
        <v>2420</v>
      </c>
      <c r="B143" s="148" t="s">
        <v>148</v>
      </c>
      <c r="C143" s="148">
        <v>5029</v>
      </c>
      <c r="D143" s="149">
        <v>2484887.08</v>
      </c>
      <c r="E143" s="149">
        <v>4521.91</v>
      </c>
      <c r="F143" s="149">
        <v>0</v>
      </c>
      <c r="G143" s="149">
        <v>7854.16</v>
      </c>
      <c r="H143" s="149">
        <v>0</v>
      </c>
      <c r="I143" s="149">
        <v>0</v>
      </c>
      <c r="J143" s="149">
        <v>0</v>
      </c>
      <c r="K143" s="150">
        <f>+SUM(D143-E143-F143-G143-H143-I143-J143)</f>
        <v>2472511.0099999998</v>
      </c>
      <c r="L143" s="149">
        <f>K143/C143</f>
        <v>491.65062835553783</v>
      </c>
      <c r="M143" s="151">
        <f>MAX(ROUND((L143-M$2),2),0)</f>
        <v>0</v>
      </c>
      <c r="N143" s="152">
        <f>MAX(ROUND((M143*C143),2),0)</f>
        <v>0</v>
      </c>
      <c r="O143" s="152"/>
      <c r="P143" s="152"/>
      <c r="Q143" s="153">
        <f>N143/N$2</f>
        <v>0</v>
      </c>
      <c r="R143" s="8">
        <f>ROUND(Q143*N$435,2)-0</f>
        <v>0</v>
      </c>
      <c r="S143" s="148">
        <v>0</v>
      </c>
      <c r="T143" s="7">
        <f>+T142+1</f>
        <v>30</v>
      </c>
      <c r="U143" s="148"/>
      <c r="V143" s="148">
        <f>SUM(A143-W143)</f>
        <v>0</v>
      </c>
      <c r="W143" s="154">
        <v>2420</v>
      </c>
      <c r="X143" s="155" t="s">
        <v>148</v>
      </c>
      <c r="Y143" s="156">
        <v>38.179606292676439</v>
      </c>
      <c r="Z143" s="157">
        <f>C143/Y143</f>
        <v>131.71953533121308</v>
      </c>
      <c r="AA143" s="7"/>
      <c r="AB143" s="171" t="s">
        <v>688</v>
      </c>
      <c r="AC143" s="176" t="s">
        <v>322</v>
      </c>
      <c r="AD143" s="177">
        <v>3578.31</v>
      </c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</row>
    <row r="144" spans="1:41" ht="15" x14ac:dyDescent="0.3">
      <c r="A144" s="7">
        <v>2443</v>
      </c>
      <c r="B144" s="7" t="s">
        <v>149</v>
      </c>
      <c r="C144" s="7">
        <v>1874</v>
      </c>
      <c r="D144" s="8">
        <v>423443.68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4">
        <f>+SUM(D144-E144-F144-G144-H144-I144-J144)</f>
        <v>423443.68</v>
      </c>
      <c r="L144" s="8">
        <f>K144/C144</f>
        <v>225.95713980789753</v>
      </c>
      <c r="M144" s="110">
        <f>MAX(ROUND((L144-M$2),2),0)</f>
        <v>0</v>
      </c>
      <c r="N144" s="125">
        <f>MAX(ROUND((M144*C144),2),0)</f>
        <v>0</v>
      </c>
      <c r="O144" s="125"/>
      <c r="P144" s="125"/>
      <c r="Q144" s="137">
        <f>N144/N$2</f>
        <v>0</v>
      </c>
      <c r="R144" s="8">
        <f>ROUND(Q144*N$435,2)-0</f>
        <v>0</v>
      </c>
      <c r="S144" s="7">
        <v>0</v>
      </c>
      <c r="T144" s="7">
        <f>+T143+1</f>
        <v>31</v>
      </c>
      <c r="U144" s="7"/>
      <c r="V144" s="7">
        <f>SUM(A144-W144)</f>
        <v>0</v>
      </c>
      <c r="W144" s="9">
        <v>2443</v>
      </c>
      <c r="X144" s="10" t="s">
        <v>149</v>
      </c>
      <c r="Y144" s="11">
        <v>48.954429408579664</v>
      </c>
      <c r="Z144" s="144">
        <f>C144/Y144</f>
        <v>38.280499285557319</v>
      </c>
      <c r="AA144" s="7"/>
      <c r="AB144" s="171" t="s">
        <v>654</v>
      </c>
      <c r="AC144" s="171" t="s">
        <v>323</v>
      </c>
      <c r="AD144" s="172">
        <v>31243.33</v>
      </c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</row>
    <row r="145" spans="1:41" ht="15" x14ac:dyDescent="0.3">
      <c r="A145" s="7">
        <v>2436</v>
      </c>
      <c r="B145" s="7" t="s">
        <v>150</v>
      </c>
      <c r="C145" s="7">
        <v>1497</v>
      </c>
      <c r="D145" s="8">
        <v>712096.14</v>
      </c>
      <c r="E145" s="8">
        <v>0</v>
      </c>
      <c r="F145" s="8">
        <v>0</v>
      </c>
      <c r="G145" s="8">
        <v>1855.26</v>
      </c>
      <c r="H145" s="8">
        <v>0</v>
      </c>
      <c r="I145" s="8">
        <v>0</v>
      </c>
      <c r="J145" s="8">
        <v>0</v>
      </c>
      <c r="K145" s="4">
        <f>+SUM(D145-E145-F145-G145-H145-I145-J145)</f>
        <v>710240.88</v>
      </c>
      <c r="L145" s="8">
        <f>K145/C145</f>
        <v>474.44280561122247</v>
      </c>
      <c r="M145" s="110">
        <f>MAX(ROUND((L145-M$2),2),0)</f>
        <v>0</v>
      </c>
      <c r="N145" s="125">
        <f>MAX(ROUND((M145*C145),2),0)</f>
        <v>0</v>
      </c>
      <c r="O145" s="125"/>
      <c r="P145" s="125"/>
      <c r="Q145" s="137">
        <f>N145/N$2</f>
        <v>0</v>
      </c>
      <c r="R145" s="8">
        <f>ROUND(Q145*N$435,2)-0</f>
        <v>0</v>
      </c>
      <c r="S145" s="7">
        <v>0</v>
      </c>
      <c r="T145" s="7">
        <f>+T144+1</f>
        <v>32</v>
      </c>
      <c r="U145" s="7"/>
      <c r="V145" s="7">
        <f>SUM(A145-W145)</f>
        <v>0</v>
      </c>
      <c r="W145" s="9">
        <v>2436</v>
      </c>
      <c r="X145" s="10" t="s">
        <v>150</v>
      </c>
      <c r="Y145" s="11">
        <v>181.32976090633747</v>
      </c>
      <c r="Z145" s="144">
        <f>C145/Y145</f>
        <v>8.2556773500255574</v>
      </c>
      <c r="AA145" s="7"/>
      <c r="AB145" s="171" t="s">
        <v>576</v>
      </c>
      <c r="AC145" s="171" t="s">
        <v>325</v>
      </c>
      <c r="AD145" s="172">
        <v>85035.520000000004</v>
      </c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</row>
    <row r="146" spans="1:41" ht="15" x14ac:dyDescent="0.3">
      <c r="A146" s="148">
        <v>2460</v>
      </c>
      <c r="B146" s="148" t="s">
        <v>151</v>
      </c>
      <c r="C146" s="148">
        <v>1238</v>
      </c>
      <c r="D146" s="149">
        <v>438436.83</v>
      </c>
      <c r="E146" s="149">
        <v>5061</v>
      </c>
      <c r="F146" s="149">
        <v>0</v>
      </c>
      <c r="G146" s="149">
        <v>0</v>
      </c>
      <c r="H146" s="149">
        <v>0</v>
      </c>
      <c r="I146" s="149">
        <v>0</v>
      </c>
      <c r="J146" s="149">
        <v>0</v>
      </c>
      <c r="K146" s="150">
        <f>+SUM(D146-E146-F146-G146-H146-I146-J146)</f>
        <v>433375.83</v>
      </c>
      <c r="L146" s="149">
        <f>K146/C146</f>
        <v>350.06125201938613</v>
      </c>
      <c r="M146" s="151">
        <f>MAX(ROUND((L146-M$2),2),0)</f>
        <v>0</v>
      </c>
      <c r="N146" s="152">
        <f>MAX(ROUND((M146*C146),2),0)</f>
        <v>0</v>
      </c>
      <c r="O146" s="152"/>
      <c r="P146" s="152"/>
      <c r="Q146" s="153">
        <f>N146/N$2</f>
        <v>0</v>
      </c>
      <c r="R146" s="8">
        <f>ROUND(Q146*N$435,2)-0</f>
        <v>0</v>
      </c>
      <c r="S146" s="148">
        <v>0</v>
      </c>
      <c r="T146" s="7">
        <f>+T145+1</f>
        <v>33</v>
      </c>
      <c r="U146" s="148"/>
      <c r="V146" s="148">
        <f>SUM(A146-W146)</f>
        <v>0</v>
      </c>
      <c r="W146" s="154">
        <v>2460</v>
      </c>
      <c r="X146" s="155" t="s">
        <v>151</v>
      </c>
      <c r="Y146" s="156">
        <v>9.6076827390486148</v>
      </c>
      <c r="Z146" s="157">
        <f>C146/Y146</f>
        <v>128.85521239875902</v>
      </c>
      <c r="AA146" s="7"/>
      <c r="AB146" s="171" t="s">
        <v>633</v>
      </c>
      <c r="AC146" s="176" t="s">
        <v>327</v>
      </c>
      <c r="AD146" s="177">
        <v>73071.45</v>
      </c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</row>
    <row r="147" spans="1:41" ht="15" x14ac:dyDescent="0.3">
      <c r="A147" s="7">
        <v>2478</v>
      </c>
      <c r="B147" s="7" t="s">
        <v>152</v>
      </c>
      <c r="C147" s="7">
        <v>1698</v>
      </c>
      <c r="D147" s="8">
        <v>1419974.2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4">
        <f>+SUM(D147-E147-F147-G147-H147-I147-J147)</f>
        <v>1419974.2</v>
      </c>
      <c r="L147" s="8">
        <f>K147/C147</f>
        <v>836.26277974087157</v>
      </c>
      <c r="M147" s="110">
        <f>MAX(ROUND((L147-M$2),2),0)</f>
        <v>175.96</v>
      </c>
      <c r="N147" s="125">
        <f>MAX(ROUND((M147*C147),2),0)</f>
        <v>298780.08</v>
      </c>
      <c r="O147" s="125">
        <f>ROUND(+N147*$O$2,2)</f>
        <v>384543.87</v>
      </c>
      <c r="P147" s="125">
        <f>+O147-R147</f>
        <v>0</v>
      </c>
      <c r="Q147" s="137">
        <f>N147/N$2</f>
        <v>1.9563489825447311E-2</v>
      </c>
      <c r="R147" s="8">
        <f>ROUND(Q147*N$435,2)-0</f>
        <v>384543.87</v>
      </c>
      <c r="S147" s="7">
        <v>286283.84000000003</v>
      </c>
      <c r="T147" s="7">
        <f>+T146+1</f>
        <v>34</v>
      </c>
      <c r="U147" s="7">
        <f>+U146+1</f>
        <v>1</v>
      </c>
      <c r="V147" s="7">
        <f>SUM(A147-W147)</f>
        <v>0</v>
      </c>
      <c r="W147" s="9">
        <v>2478</v>
      </c>
      <c r="X147" s="10" t="s">
        <v>152</v>
      </c>
      <c r="Y147" s="11">
        <v>612.61068810541508</v>
      </c>
      <c r="Z147" s="144">
        <f>C147/Y147</f>
        <v>2.7717440014820904</v>
      </c>
      <c r="AA147" s="7"/>
      <c r="AB147" s="171" t="s">
        <v>530</v>
      </c>
      <c r="AC147" s="171" t="s">
        <v>331</v>
      </c>
      <c r="AD147" s="172">
        <v>77485.25</v>
      </c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</row>
    <row r="148" spans="1:41" ht="15" x14ac:dyDescent="0.3">
      <c r="A148" s="7">
        <v>2525</v>
      </c>
      <c r="B148" s="7" t="s">
        <v>153</v>
      </c>
      <c r="C148" s="7">
        <v>338</v>
      </c>
      <c r="D148" s="8">
        <v>272346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4">
        <f>+SUM(D148-E148-F148-G148-H148-I148-J148)</f>
        <v>272346</v>
      </c>
      <c r="L148" s="8">
        <f>K148/C148</f>
        <v>805.75739644970417</v>
      </c>
      <c r="M148" s="110">
        <f>MAX(ROUND((L148-M$2),2),0)</f>
        <v>145.46</v>
      </c>
      <c r="N148" s="125">
        <f>MAX(ROUND((M148*C148),2),0)</f>
        <v>49165.48</v>
      </c>
      <c r="O148" s="125">
        <f>ROUND(+N148*$O$2,2)</f>
        <v>63278.26</v>
      </c>
      <c r="P148" s="125">
        <f>+O148-R148</f>
        <v>0</v>
      </c>
      <c r="Q148" s="137">
        <f>N148/N$2</f>
        <v>3.2192519921114995E-3</v>
      </c>
      <c r="R148" s="8">
        <f>ROUND(Q148*N$435,2)-0</f>
        <v>63278.26</v>
      </c>
      <c r="S148" s="7">
        <v>47109.17</v>
      </c>
      <c r="T148" s="7">
        <f>+T147+1</f>
        <v>35</v>
      </c>
      <c r="U148" s="7">
        <f>+U147+1</f>
        <v>2</v>
      </c>
      <c r="V148" s="7">
        <f>SUM(A148-W148)</f>
        <v>0</v>
      </c>
      <c r="W148" s="9">
        <v>2525</v>
      </c>
      <c r="X148" s="10" t="s">
        <v>153</v>
      </c>
      <c r="Y148" s="11">
        <v>82.184068162871171</v>
      </c>
      <c r="Z148" s="144">
        <f>C148/Y148</f>
        <v>4.1127192600171192</v>
      </c>
      <c r="AA148" s="7"/>
      <c r="AB148" s="171" t="s">
        <v>666</v>
      </c>
      <c r="AC148" s="171" t="s">
        <v>332</v>
      </c>
      <c r="AD148" s="172">
        <v>13607.42</v>
      </c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</row>
    <row r="149" spans="1:41" ht="15" x14ac:dyDescent="0.3">
      <c r="A149" s="7">
        <v>2527</v>
      </c>
      <c r="B149" s="7" t="s">
        <v>154</v>
      </c>
      <c r="C149" s="7">
        <v>318</v>
      </c>
      <c r="D149" s="8">
        <v>155101.9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4">
        <f>+SUM(D149-E149-F149-G149-H149-I149-J149)</f>
        <v>155101.9</v>
      </c>
      <c r="L149" s="8">
        <f>K149/C149</f>
        <v>487.74182389937107</v>
      </c>
      <c r="M149" s="110">
        <f>MAX(ROUND((L149-M$2),2),0)</f>
        <v>0</v>
      </c>
      <c r="N149" s="125">
        <f>MAX(ROUND((M149*C149),2),0)</f>
        <v>0</v>
      </c>
      <c r="O149" s="125"/>
      <c r="P149" s="125"/>
      <c r="Q149" s="137">
        <f>N149/N$2</f>
        <v>0</v>
      </c>
      <c r="R149" s="8">
        <f>ROUND(Q149*N$435,2)-0</f>
        <v>0</v>
      </c>
      <c r="S149" s="7">
        <v>0</v>
      </c>
      <c r="T149" s="7">
        <f>+T148+1</f>
        <v>36</v>
      </c>
      <c r="U149" s="7"/>
      <c r="V149" s="7">
        <f>SUM(A149-W149)</f>
        <v>0</v>
      </c>
      <c r="W149" s="9">
        <v>2527</v>
      </c>
      <c r="X149" s="10" t="s">
        <v>154</v>
      </c>
      <c r="Y149" s="11">
        <v>72.660375108224969</v>
      </c>
      <c r="Z149" s="144">
        <f>C149/Y149</f>
        <v>4.376525713311425</v>
      </c>
      <c r="AA149" s="7"/>
      <c r="AB149" s="171" t="s">
        <v>656</v>
      </c>
      <c r="AC149" s="176" t="s">
        <v>333</v>
      </c>
      <c r="AD149" s="177">
        <v>67045.350000000006</v>
      </c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</row>
    <row r="150" spans="1:41" ht="15" x14ac:dyDescent="0.3">
      <c r="A150" s="7">
        <v>2534</v>
      </c>
      <c r="B150" s="7" t="s">
        <v>155</v>
      </c>
      <c r="C150" s="7">
        <v>474</v>
      </c>
      <c r="D150" s="8">
        <v>204919.3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4">
        <f>+SUM(D150-E150-F150-G150-H150-I150-J150)</f>
        <v>204919.3</v>
      </c>
      <c r="L150" s="8">
        <f>K150/C150</f>
        <v>432.31919831223627</v>
      </c>
      <c r="M150" s="110">
        <f>MAX(ROUND((L150-M$2),2),0)</f>
        <v>0</v>
      </c>
      <c r="N150" s="125">
        <f>MAX(ROUND((M150*C150),2),0)</f>
        <v>0</v>
      </c>
      <c r="O150" s="125"/>
      <c r="P150" s="125"/>
      <c r="Q150" s="137">
        <f>N150/N$2</f>
        <v>0</v>
      </c>
      <c r="R150" s="8">
        <f>ROUND(Q150*N$435,2)-0</f>
        <v>0</v>
      </c>
      <c r="S150" s="7">
        <v>0</v>
      </c>
      <c r="T150" s="7">
        <f>+T149+1</f>
        <v>37</v>
      </c>
      <c r="U150" s="7"/>
      <c r="V150" s="7">
        <f>SUM(A150-W150)</f>
        <v>0</v>
      </c>
      <c r="W150" s="9">
        <v>2534</v>
      </c>
      <c r="X150" s="10" t="s">
        <v>155</v>
      </c>
      <c r="Y150" s="11">
        <v>53.170111630749695</v>
      </c>
      <c r="Z150" s="144">
        <f>C150/Y150</f>
        <v>8.9147828631955157</v>
      </c>
      <c r="AA150" s="7"/>
      <c r="AB150" s="171" t="s">
        <v>605</v>
      </c>
      <c r="AC150" s="171" t="s">
        <v>338</v>
      </c>
      <c r="AD150" s="172">
        <v>69016.679999999993</v>
      </c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</row>
    <row r="151" spans="1:41" ht="15" x14ac:dyDescent="0.3">
      <c r="A151" s="7">
        <v>2541</v>
      </c>
      <c r="B151" s="7" t="s">
        <v>156</v>
      </c>
      <c r="C151" s="7">
        <v>489</v>
      </c>
      <c r="D151" s="8">
        <v>406660.1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4">
        <f>+SUM(D151-E151-F151-G151-H151-I151-J151)</f>
        <v>406660.1</v>
      </c>
      <c r="L151" s="8">
        <f>K151/C151</f>
        <v>831.61574642126789</v>
      </c>
      <c r="M151" s="110">
        <f>MAX(ROUND((L151-M$2),2),0)</f>
        <v>171.32</v>
      </c>
      <c r="N151" s="125">
        <f>MAX(ROUND((M151*C151),2),0)</f>
        <v>83775.48</v>
      </c>
      <c r="O151" s="125">
        <f>ROUND(+N151*$O$2,2)</f>
        <v>107822.94</v>
      </c>
      <c r="P151" s="125">
        <f>+O151-R151</f>
        <v>0</v>
      </c>
      <c r="Q151" s="137">
        <f>N151/N$2</f>
        <v>5.4854418360218808E-3</v>
      </c>
      <c r="R151" s="8">
        <f>ROUND(Q151*N$435,2)-0</f>
        <v>107822.94</v>
      </c>
      <c r="S151" s="7">
        <v>80271.64</v>
      </c>
      <c r="T151" s="7">
        <f>+T150+1</f>
        <v>38</v>
      </c>
      <c r="U151" s="7">
        <f>+U150+1</f>
        <v>1</v>
      </c>
      <c r="V151" s="7">
        <f>SUM(A151-W151)</f>
        <v>0</v>
      </c>
      <c r="W151" s="9">
        <v>2541</v>
      </c>
      <c r="X151" s="10" t="s">
        <v>156</v>
      </c>
      <c r="Y151" s="11">
        <v>139.60351448685529</v>
      </c>
      <c r="Z151" s="144">
        <f>C151/Y151</f>
        <v>3.5027771456716659</v>
      </c>
      <c r="AA151" s="7"/>
      <c r="AB151" s="171" t="s">
        <v>671</v>
      </c>
      <c r="AC151" s="176" t="s">
        <v>339</v>
      </c>
      <c r="AD151" s="177">
        <v>11765.1</v>
      </c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</row>
    <row r="152" spans="1:41" ht="15" x14ac:dyDescent="0.3">
      <c r="A152" s="7">
        <v>2562</v>
      </c>
      <c r="B152" s="7" t="s">
        <v>157</v>
      </c>
      <c r="C152" s="7">
        <v>4259</v>
      </c>
      <c r="D152" s="8">
        <v>2005507.31</v>
      </c>
      <c r="E152" s="8">
        <v>0</v>
      </c>
      <c r="F152" s="8">
        <v>0</v>
      </c>
      <c r="G152" s="8">
        <v>1311.5</v>
      </c>
      <c r="H152" s="8">
        <v>0</v>
      </c>
      <c r="I152" s="8">
        <v>0</v>
      </c>
      <c r="J152" s="8">
        <v>0</v>
      </c>
      <c r="K152" s="4">
        <f>+SUM(D152-E152-F152-G152-H152-I152-J152)</f>
        <v>2004195.81</v>
      </c>
      <c r="L152" s="8">
        <f>K152/C152</f>
        <v>470.57896454566799</v>
      </c>
      <c r="M152" s="110">
        <f>MAX(ROUND((L152-M$2),2),0)</f>
        <v>0</v>
      </c>
      <c r="N152" s="125">
        <f>MAX(ROUND((M152*C152),2),0)</f>
        <v>0</v>
      </c>
      <c r="O152" s="125"/>
      <c r="P152" s="125"/>
      <c r="Q152" s="137">
        <f>N152/N$2</f>
        <v>0</v>
      </c>
      <c r="R152" s="8">
        <f>ROUND(Q152*N$435,2)-0</f>
        <v>0</v>
      </c>
      <c r="S152" s="7">
        <v>0</v>
      </c>
      <c r="T152" s="7">
        <f>+T151+1</f>
        <v>39</v>
      </c>
      <c r="U152" s="7"/>
      <c r="V152" s="7">
        <f>SUM(A152-W152)</f>
        <v>0</v>
      </c>
      <c r="W152" s="9">
        <v>2562</v>
      </c>
      <c r="X152" s="10" t="s">
        <v>157</v>
      </c>
      <c r="Y152" s="11">
        <v>100.48526379157147</v>
      </c>
      <c r="Z152" s="144">
        <f>C152/Y152</f>
        <v>42.384324221252008</v>
      </c>
      <c r="AA152" s="7"/>
      <c r="AB152" s="171" t="s">
        <v>644</v>
      </c>
      <c r="AC152" s="176" t="s">
        <v>341</v>
      </c>
      <c r="AD152" s="177">
        <v>17266.580000000002</v>
      </c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</row>
    <row r="153" spans="1:41" ht="15" x14ac:dyDescent="0.3">
      <c r="A153" s="7">
        <v>2570</v>
      </c>
      <c r="B153" s="7" t="s">
        <v>158</v>
      </c>
      <c r="C153" s="7">
        <v>513</v>
      </c>
      <c r="D153" s="8">
        <v>357753.3</v>
      </c>
      <c r="E153" s="8">
        <v>0</v>
      </c>
      <c r="F153" s="8">
        <v>0</v>
      </c>
      <c r="G153" s="8">
        <v>1881.25</v>
      </c>
      <c r="H153" s="8">
        <v>0</v>
      </c>
      <c r="I153" s="8">
        <v>0</v>
      </c>
      <c r="J153" s="8">
        <v>0</v>
      </c>
      <c r="K153" s="4">
        <f>+SUM(D153-E153-F153-G153-H153-I153-J153)</f>
        <v>355872.05</v>
      </c>
      <c r="L153" s="8">
        <f>K153/C153</f>
        <v>693.70769980506816</v>
      </c>
      <c r="M153" s="110">
        <f>MAX(ROUND((L153-M$2),2),0)</f>
        <v>33.409999999999997</v>
      </c>
      <c r="N153" s="125">
        <f>MAX(ROUND((M153*C153),2),0)</f>
        <v>17139.330000000002</v>
      </c>
      <c r="O153" s="125">
        <f>ROUND(+N153*$O$2,2)</f>
        <v>22059.119999999999</v>
      </c>
      <c r="P153" s="125">
        <f>+O153-R153</f>
        <v>0</v>
      </c>
      <c r="Q153" s="137">
        <f>N153/N$2</f>
        <v>1.1222471995789808E-3</v>
      </c>
      <c r="R153" s="8">
        <f>ROUND(Q153*N$435,2)-0</f>
        <v>22059.119999999999</v>
      </c>
      <c r="S153" s="7">
        <v>16422.490000000002</v>
      </c>
      <c r="T153" s="7">
        <f>+T152+1</f>
        <v>40</v>
      </c>
      <c r="U153" s="7">
        <f>+U152+1</f>
        <v>1</v>
      </c>
      <c r="V153" s="7">
        <f>SUM(A153-W153)</f>
        <v>0</v>
      </c>
      <c r="W153" s="9">
        <v>2570</v>
      </c>
      <c r="X153" s="10" t="s">
        <v>158</v>
      </c>
      <c r="Y153" s="11">
        <v>26.110965552040799</v>
      </c>
      <c r="Z153" s="144">
        <f>C153/Y153</f>
        <v>19.646918034400478</v>
      </c>
      <c r="AA153" s="7"/>
      <c r="AB153" s="171" t="s">
        <v>562</v>
      </c>
      <c r="AC153" s="171" t="s">
        <v>343</v>
      </c>
      <c r="AD153" s="172">
        <v>86887.92</v>
      </c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</row>
    <row r="154" spans="1:41" ht="15" x14ac:dyDescent="0.3">
      <c r="A154" s="7">
        <v>2576</v>
      </c>
      <c r="B154" s="7" t="s">
        <v>159</v>
      </c>
      <c r="C154" s="7">
        <v>858</v>
      </c>
      <c r="D154" s="8">
        <v>340638.85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4">
        <f>+SUM(D154-E154-F154-G154-H154-I154-J154)</f>
        <v>340638.85</v>
      </c>
      <c r="L154" s="8">
        <f>K154/C154</f>
        <v>397.01497668997666</v>
      </c>
      <c r="M154" s="110">
        <f>MAX(ROUND((L154-M$2),2),0)</f>
        <v>0</v>
      </c>
      <c r="N154" s="125">
        <f>MAX(ROUND((M154*C154),2),0)</f>
        <v>0</v>
      </c>
      <c r="O154" s="125"/>
      <c r="P154" s="125"/>
      <c r="Q154" s="137">
        <f>N154/N$2</f>
        <v>0</v>
      </c>
      <c r="R154" s="8">
        <f>ROUND(Q154*N$435,2)-0</f>
        <v>0</v>
      </c>
      <c r="S154" s="7">
        <v>0</v>
      </c>
      <c r="T154" s="7">
        <f>+T153+1</f>
        <v>41</v>
      </c>
      <c r="U154" s="7"/>
      <c r="V154" s="7">
        <f>SUM(A154-W154)</f>
        <v>0</v>
      </c>
      <c r="W154" s="9">
        <v>2576</v>
      </c>
      <c r="X154" s="10" t="s">
        <v>159</v>
      </c>
      <c r="Y154" s="11">
        <v>52.473105006739161</v>
      </c>
      <c r="Z154" s="144">
        <f>C154/Y154</f>
        <v>16.35123364416507</v>
      </c>
      <c r="AA154" s="7"/>
      <c r="AB154" s="171" t="s">
        <v>517</v>
      </c>
      <c r="AC154" s="176" t="s">
        <v>345</v>
      </c>
      <c r="AD154" s="177">
        <v>121225.14</v>
      </c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</row>
    <row r="155" spans="1:41" ht="15" x14ac:dyDescent="0.3">
      <c r="A155" s="7">
        <v>2583</v>
      </c>
      <c r="B155" s="7" t="s">
        <v>160</v>
      </c>
      <c r="C155" s="7">
        <v>4250</v>
      </c>
      <c r="D155" s="8">
        <v>2948030.96</v>
      </c>
      <c r="E155" s="8">
        <v>150</v>
      </c>
      <c r="F155" s="8">
        <v>0</v>
      </c>
      <c r="G155" s="8">
        <v>1588.32</v>
      </c>
      <c r="H155" s="8">
        <v>0</v>
      </c>
      <c r="I155" s="8">
        <v>0</v>
      </c>
      <c r="J155" s="8">
        <v>0</v>
      </c>
      <c r="K155" s="4">
        <f>+SUM(D155-E155-F155-G155-H155-I155-J155)</f>
        <v>2946292.64</v>
      </c>
      <c r="L155" s="8">
        <f>K155/C155</f>
        <v>693.24532705882359</v>
      </c>
      <c r="M155" s="110">
        <f>MAX(ROUND((L155-M$2),2),0)</f>
        <v>32.950000000000003</v>
      </c>
      <c r="N155" s="125">
        <f>MAX(ROUND((M155*C155),2),0)</f>
        <v>140037.5</v>
      </c>
      <c r="O155" s="125">
        <f>ROUND(+N155*$O$2,2)</f>
        <v>180234.78</v>
      </c>
      <c r="P155" s="125">
        <f>+O155-R155</f>
        <v>0</v>
      </c>
      <c r="Q155" s="137">
        <f>N155/N$2</f>
        <v>9.169360308194166E-3</v>
      </c>
      <c r="R155" s="8">
        <f>ROUND(Q155*N$435,2)-0</f>
        <v>180234.78</v>
      </c>
      <c r="S155" s="7">
        <v>134180.54</v>
      </c>
      <c r="T155" s="7">
        <f>+T154+1</f>
        <v>42</v>
      </c>
      <c r="U155" s="7">
        <f>+U154+1</f>
        <v>1</v>
      </c>
      <c r="V155" s="7">
        <f>SUM(A155-W155)</f>
        <v>0</v>
      </c>
      <c r="W155" s="9">
        <v>2583</v>
      </c>
      <c r="X155" s="10" t="s">
        <v>441</v>
      </c>
      <c r="Y155" s="11">
        <v>109.69825987442653</v>
      </c>
      <c r="Z155" s="144">
        <f>C155/Y155</f>
        <v>38.742638259394887</v>
      </c>
      <c r="AA155" s="7"/>
      <c r="AB155" s="171" t="s">
        <v>501</v>
      </c>
      <c r="AC155" s="171" t="s">
        <v>348</v>
      </c>
      <c r="AD155" s="172">
        <v>172518.91</v>
      </c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</row>
    <row r="156" spans="1:41" ht="15" x14ac:dyDescent="0.3">
      <c r="A156" s="7">
        <v>2605</v>
      </c>
      <c r="B156" s="7" t="s">
        <v>162</v>
      </c>
      <c r="C156" s="7">
        <v>797</v>
      </c>
      <c r="D156" s="8">
        <v>601741.86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4">
        <f>+SUM(D156-E156-F156-G156-H156-I156-J156)</f>
        <v>601741.86</v>
      </c>
      <c r="L156" s="8">
        <f>K156/C156</f>
        <v>755.0086072772898</v>
      </c>
      <c r="M156" s="110">
        <f>MAX(ROUND((L156-M$2),2),0)</f>
        <v>94.71</v>
      </c>
      <c r="N156" s="125">
        <f>MAX(ROUND((M156*C156),2),0)</f>
        <v>75483.87</v>
      </c>
      <c r="O156" s="125">
        <f>ROUND(+N156*$O$2,2)</f>
        <v>97151.25</v>
      </c>
      <c r="P156" s="125">
        <f>+O156-R156</f>
        <v>0</v>
      </c>
      <c r="Q156" s="137">
        <f>N156/N$2</f>
        <v>4.9425246915068347E-3</v>
      </c>
      <c r="R156" s="8">
        <f>ROUND(Q156*N$435,2)-0</f>
        <v>97151.25</v>
      </c>
      <c r="S156" s="7">
        <v>72326.820000000007</v>
      </c>
      <c r="T156" s="7">
        <f>+T155+1</f>
        <v>43</v>
      </c>
      <c r="U156" s="7">
        <f>+U155+1</f>
        <v>2</v>
      </c>
      <c r="V156" s="7">
        <f>SUM(A156-W156)</f>
        <v>0</v>
      </c>
      <c r="W156" s="9">
        <v>2605</v>
      </c>
      <c r="X156" s="10" t="s">
        <v>162</v>
      </c>
      <c r="Y156" s="11">
        <v>51.761433013132304</v>
      </c>
      <c r="Z156" s="144">
        <f>C156/Y156</f>
        <v>15.397564433693219</v>
      </c>
      <c r="AA156" s="7"/>
      <c r="AB156" s="171" t="s">
        <v>636</v>
      </c>
      <c r="AC156" s="171" t="s">
        <v>349</v>
      </c>
      <c r="AD156" s="172">
        <v>65709.47</v>
      </c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</row>
    <row r="157" spans="1:41" ht="15" x14ac:dyDescent="0.3">
      <c r="A157" s="148">
        <v>2604</v>
      </c>
      <c r="B157" s="148" t="s">
        <v>161</v>
      </c>
      <c r="C157" s="148">
        <v>5710</v>
      </c>
      <c r="D157" s="149">
        <v>3027498.95</v>
      </c>
      <c r="E157" s="149">
        <v>0</v>
      </c>
      <c r="F157" s="149">
        <v>0</v>
      </c>
      <c r="G157" s="149">
        <v>0</v>
      </c>
      <c r="H157" s="149">
        <v>0</v>
      </c>
      <c r="I157" s="149">
        <v>0</v>
      </c>
      <c r="J157" s="149">
        <v>0</v>
      </c>
      <c r="K157" s="150">
        <f>+SUM(D157-E157-F157-G157-H157-I157-J157)</f>
        <v>3027498.95</v>
      </c>
      <c r="L157" s="149">
        <f>K157/C157</f>
        <v>530.20997373029775</v>
      </c>
      <c r="M157" s="151">
        <f>MAX(ROUND((L157-M$2),2),0)</f>
        <v>0</v>
      </c>
      <c r="N157" s="152">
        <f>MAX(ROUND((M157*C157),2),0)</f>
        <v>0</v>
      </c>
      <c r="O157" s="152"/>
      <c r="P157" s="152"/>
      <c r="Q157" s="153">
        <f>N157/N$2</f>
        <v>0</v>
      </c>
      <c r="R157" s="8">
        <f>ROUND(Q157*N$435,2)-0</f>
        <v>0</v>
      </c>
      <c r="S157" s="148">
        <v>0</v>
      </c>
      <c r="T157" s="7">
        <f>+T156+1</f>
        <v>44</v>
      </c>
      <c r="U157" s="148"/>
      <c r="V157" s="148">
        <f>SUM(A157-W157)</f>
        <v>0</v>
      </c>
      <c r="W157" s="154">
        <v>2604</v>
      </c>
      <c r="X157" s="155" t="s">
        <v>161</v>
      </c>
      <c r="Y157" s="156">
        <v>54.994600315648803</v>
      </c>
      <c r="Z157" s="157">
        <f>C157/Y157</f>
        <v>103.82837528096755</v>
      </c>
      <c r="AA157" s="7"/>
      <c r="AB157" s="171" t="s">
        <v>687</v>
      </c>
      <c r="AC157" s="176" t="s">
        <v>350</v>
      </c>
      <c r="AD157" s="177">
        <v>2927.07</v>
      </c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</row>
    <row r="158" spans="1:41" ht="15" x14ac:dyDescent="0.3">
      <c r="A158" s="148">
        <v>2611</v>
      </c>
      <c r="B158" s="148" t="s">
        <v>163</v>
      </c>
      <c r="C158" s="148">
        <v>5452</v>
      </c>
      <c r="D158" s="149">
        <v>2662736.1800000002</v>
      </c>
      <c r="E158" s="149">
        <v>0</v>
      </c>
      <c r="F158" s="149">
        <v>0</v>
      </c>
      <c r="G158" s="149">
        <v>6235.11</v>
      </c>
      <c r="H158" s="149">
        <v>0</v>
      </c>
      <c r="I158" s="149">
        <v>0</v>
      </c>
      <c r="J158" s="149">
        <v>0</v>
      </c>
      <c r="K158" s="150">
        <f>+SUM(D158-E158-F158-G158-H158-I158-J158)</f>
        <v>2656501.0700000003</v>
      </c>
      <c r="L158" s="149">
        <f>K158/C158</f>
        <v>487.25258070432875</v>
      </c>
      <c r="M158" s="151">
        <f>MAX(ROUND((L158-M$2),2),0)</f>
        <v>0</v>
      </c>
      <c r="N158" s="152">
        <f>MAX(ROUND((M158*C158),2),0)</f>
        <v>0</v>
      </c>
      <c r="O158" s="152"/>
      <c r="P158" s="152"/>
      <c r="Q158" s="153">
        <f>N158/N$2</f>
        <v>0</v>
      </c>
      <c r="R158" s="8">
        <f>ROUND(Q158*N$435,2)-0</f>
        <v>0</v>
      </c>
      <c r="S158" s="148">
        <v>0</v>
      </c>
      <c r="T158" s="7">
        <f>+T157+1</f>
        <v>45</v>
      </c>
      <c r="U158" s="148"/>
      <c r="V158" s="148">
        <f>SUM(A158-W158)</f>
        <v>0</v>
      </c>
      <c r="W158" s="154">
        <v>2611</v>
      </c>
      <c r="X158" s="155" t="s">
        <v>163</v>
      </c>
      <c r="Y158" s="156">
        <v>66.652151845115057</v>
      </c>
      <c r="Z158" s="157">
        <f>C158/Y158</f>
        <v>81.797809209059736</v>
      </c>
      <c r="AA158" s="7"/>
      <c r="AB158" s="171" t="s">
        <v>650</v>
      </c>
      <c r="AC158" s="171" t="s">
        <v>351</v>
      </c>
      <c r="AD158" s="172">
        <v>115527.5</v>
      </c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</row>
    <row r="159" spans="1:41" ht="15" x14ac:dyDescent="0.3">
      <c r="A159" s="7">
        <v>2618</v>
      </c>
      <c r="B159" s="7" t="s">
        <v>164</v>
      </c>
      <c r="C159" s="7">
        <v>523</v>
      </c>
      <c r="D159" s="8">
        <v>588616.39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4">
        <f>+SUM(D159-E159-F159-G159-H159-I159-J159)</f>
        <v>588616.39</v>
      </c>
      <c r="L159" s="8">
        <f>K159/C159</f>
        <v>1125.4615487571702</v>
      </c>
      <c r="M159" s="110">
        <f>MAX(ROUND((L159-M$2),2),0)</f>
        <v>465.16</v>
      </c>
      <c r="N159" s="125">
        <f>MAX(ROUND((M159*C159),2),0)</f>
        <v>243278.68</v>
      </c>
      <c r="O159" s="125">
        <f>ROUND(+N159*$O$2,2)</f>
        <v>313110.98</v>
      </c>
      <c r="P159" s="125">
        <f>+O159-R159</f>
        <v>0</v>
      </c>
      <c r="Q159" s="137">
        <f>N159/N$2</f>
        <v>1.592937514752741E-2</v>
      </c>
      <c r="R159" s="8">
        <f>ROUND(Q159*N$435,2)-0</f>
        <v>313110.98</v>
      </c>
      <c r="S159" s="7">
        <v>233103.74</v>
      </c>
      <c r="T159" s="7">
        <f>+T158+1</f>
        <v>46</v>
      </c>
      <c r="U159" s="7">
        <f>+U158+1</f>
        <v>1</v>
      </c>
      <c r="V159" s="7">
        <f>SUM(A159-W159)</f>
        <v>0</v>
      </c>
      <c r="W159" s="9">
        <v>2618</v>
      </c>
      <c r="X159" s="10" t="s">
        <v>164</v>
      </c>
      <c r="Y159" s="11">
        <v>480.52431594083595</v>
      </c>
      <c r="Z159" s="144">
        <f>C159/Y159</f>
        <v>1.0883944529966176</v>
      </c>
      <c r="AA159" s="7"/>
      <c r="AB159" s="171" t="s">
        <v>564</v>
      </c>
      <c r="AC159" s="171" t="s">
        <v>353</v>
      </c>
      <c r="AD159" s="172">
        <v>225018.49</v>
      </c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</row>
    <row r="160" spans="1:41" ht="15" x14ac:dyDescent="0.3">
      <c r="A160" s="7">
        <v>2625</v>
      </c>
      <c r="B160" s="7" t="s">
        <v>165</v>
      </c>
      <c r="C160" s="7">
        <v>387</v>
      </c>
      <c r="D160" s="8">
        <v>314443.44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4">
        <f>+SUM(D160-E160-F160-G160-H160-I160-J160)</f>
        <v>314443.44</v>
      </c>
      <c r="L160" s="8">
        <f>K160/C160</f>
        <v>812.51534883720933</v>
      </c>
      <c r="M160" s="110">
        <f>MAX(ROUND((L160-M$2),2),0)</f>
        <v>152.22</v>
      </c>
      <c r="N160" s="125">
        <f>MAX(ROUND((M160*C160),2),0)</f>
        <v>58909.14</v>
      </c>
      <c r="O160" s="125">
        <f>ROUND(+N160*$O$2,2)</f>
        <v>75818.8</v>
      </c>
      <c r="P160" s="125">
        <f>+O160-R160</f>
        <v>0</v>
      </c>
      <c r="Q160" s="137">
        <f>N160/N$2</f>
        <v>3.8572463097802608E-3</v>
      </c>
      <c r="R160" s="8">
        <f>ROUND(Q160*N$435,2)-0</f>
        <v>75818.8</v>
      </c>
      <c r="S160" s="7">
        <v>56445.31</v>
      </c>
      <c r="T160" s="7">
        <f>+T159+1</f>
        <v>47</v>
      </c>
      <c r="U160" s="7">
        <f>+U159+1</f>
        <v>2</v>
      </c>
      <c r="V160" s="7">
        <f>SUM(A160-W160)</f>
        <v>0</v>
      </c>
      <c r="W160" s="9">
        <v>2625</v>
      </c>
      <c r="X160" s="10" t="s">
        <v>165</v>
      </c>
      <c r="Y160" s="11">
        <v>51.40226542097588</v>
      </c>
      <c r="Z160" s="144">
        <f>C160/Y160</f>
        <v>7.5288510502510988</v>
      </c>
      <c r="AA160" s="7"/>
      <c r="AB160" s="171" t="s">
        <v>552</v>
      </c>
      <c r="AC160" s="176" t="s">
        <v>354</v>
      </c>
      <c r="AD160" s="177">
        <v>161417.73000000001</v>
      </c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</row>
    <row r="161" spans="1:41" ht="15" x14ac:dyDescent="0.3">
      <c r="A161" s="7">
        <v>2632</v>
      </c>
      <c r="B161" s="7" t="s">
        <v>166</v>
      </c>
      <c r="C161" s="7">
        <v>503</v>
      </c>
      <c r="D161" s="8">
        <v>375002.21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4">
        <f>+SUM(D161-E161-F161-G161-H161-I161-J161)</f>
        <v>375002.21</v>
      </c>
      <c r="L161" s="8">
        <f>K161/C161</f>
        <v>745.53123260437383</v>
      </c>
      <c r="M161" s="110">
        <f>MAX(ROUND((L161-M$2),2),0)</f>
        <v>85.23</v>
      </c>
      <c r="N161" s="125">
        <f>MAX(ROUND((M161*C161),2),0)</f>
        <v>42870.69</v>
      </c>
      <c r="O161" s="125">
        <f>ROUND(+N161*$O$2,2)</f>
        <v>55176.57</v>
      </c>
      <c r="P161" s="125">
        <f>+O161-R161</f>
        <v>0</v>
      </c>
      <c r="Q161" s="137">
        <f>N161/N$2</f>
        <v>2.8070824120031888E-3</v>
      </c>
      <c r="R161" s="8">
        <f>ROUND(Q161*N$435,2)-0</f>
        <v>55176.57</v>
      </c>
      <c r="S161" s="7">
        <v>41077.660000000003</v>
      </c>
      <c r="T161" s="7">
        <f>+T160+1</f>
        <v>48</v>
      </c>
      <c r="U161" s="7">
        <f>+U160+1</f>
        <v>3</v>
      </c>
      <c r="V161" s="7">
        <f>SUM(A161-W161)</f>
        <v>0</v>
      </c>
      <c r="W161" s="9">
        <v>2632</v>
      </c>
      <c r="X161" s="10" t="s">
        <v>166</v>
      </c>
      <c r="Y161" s="11">
        <v>94.154461752288356</v>
      </c>
      <c r="Z161" s="144">
        <f>C161/Y161</f>
        <v>5.3422853324077861</v>
      </c>
      <c r="AA161" s="7"/>
      <c r="AB161" s="171" t="s">
        <v>507</v>
      </c>
      <c r="AC161" s="171" t="s">
        <v>355</v>
      </c>
      <c r="AD161" s="172">
        <v>492942.67</v>
      </c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</row>
    <row r="162" spans="1:41" ht="15" x14ac:dyDescent="0.3">
      <c r="A162" s="7">
        <v>2639</v>
      </c>
      <c r="B162" s="7" t="s">
        <v>167</v>
      </c>
      <c r="C162" s="7">
        <v>649</v>
      </c>
      <c r="D162" s="8">
        <v>472688.72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4">
        <f>+SUM(D162-E162-F162-G162-H162-I162-J162)</f>
        <v>472688.72</v>
      </c>
      <c r="L162" s="8">
        <f>K162/C162</f>
        <v>728.33392912172565</v>
      </c>
      <c r="M162" s="110">
        <f>MAX(ROUND((L162-M$2),2),0)</f>
        <v>68.03</v>
      </c>
      <c r="N162" s="125">
        <f>MAX(ROUND((M162*C162),2),0)</f>
        <v>44151.47</v>
      </c>
      <c r="O162" s="125">
        <f>ROUND(+N162*$O$2,2)</f>
        <v>56825</v>
      </c>
      <c r="P162" s="125">
        <f>+O162-R162</f>
        <v>0</v>
      </c>
      <c r="Q162" s="137">
        <f>N162/N$2</f>
        <v>2.8909451865852037E-3</v>
      </c>
      <c r="R162" s="8">
        <f>ROUND(Q162*N$435,2)-0</f>
        <v>56825</v>
      </c>
      <c r="S162" s="7">
        <v>42304.87</v>
      </c>
      <c r="T162" s="7">
        <f>+T161+1</f>
        <v>49</v>
      </c>
      <c r="U162" s="7">
        <f>+U161+1</f>
        <v>4</v>
      </c>
      <c r="V162" s="7">
        <f>SUM(A162-W162)</f>
        <v>0</v>
      </c>
      <c r="W162" s="9">
        <v>2639</v>
      </c>
      <c r="X162" s="10" t="s">
        <v>167</v>
      </c>
      <c r="Y162" s="11">
        <v>133.52875766986634</v>
      </c>
      <c r="Z162" s="144">
        <f>C162/Y162</f>
        <v>4.8603762314974412</v>
      </c>
      <c r="AA162" s="7"/>
      <c r="AB162" s="171" t="s">
        <v>649</v>
      </c>
      <c r="AC162" s="176" t="s">
        <v>356</v>
      </c>
      <c r="AD162" s="177">
        <v>295180.45</v>
      </c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</row>
    <row r="163" spans="1:41" ht="15" x14ac:dyDescent="0.3">
      <c r="A163" s="7">
        <v>2646</v>
      </c>
      <c r="B163" s="7" t="s">
        <v>168</v>
      </c>
      <c r="C163" s="7">
        <v>702</v>
      </c>
      <c r="D163" s="8">
        <v>413644.46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4">
        <f>+SUM(D163-E163-F163-G163-H163-I163-J163)</f>
        <v>413644.46</v>
      </c>
      <c r="L163" s="8">
        <f>K163/C163</f>
        <v>589.23712250712254</v>
      </c>
      <c r="M163" s="110">
        <f>MAX(ROUND((L163-M$2),2),0)</f>
        <v>0</v>
      </c>
      <c r="N163" s="125">
        <f>MAX(ROUND((M163*C163),2),0)</f>
        <v>0</v>
      </c>
      <c r="O163" s="125"/>
      <c r="P163" s="125"/>
      <c r="Q163" s="137">
        <f>N163/N$2</f>
        <v>0</v>
      </c>
      <c r="R163" s="8">
        <f>ROUND(Q163*N$435,2)-0</f>
        <v>0</v>
      </c>
      <c r="S163" s="7">
        <v>0</v>
      </c>
      <c r="T163" s="7">
        <f>+T162+1</f>
        <v>50</v>
      </c>
      <c r="U163" s="7"/>
      <c r="V163" s="7">
        <f>SUM(A163-W163)</f>
        <v>0</v>
      </c>
      <c r="W163" s="9">
        <v>2646</v>
      </c>
      <c r="X163" s="10" t="s">
        <v>168</v>
      </c>
      <c r="Y163" s="11">
        <v>165.29769964294218</v>
      </c>
      <c r="Z163" s="144">
        <f>C163/Y163</f>
        <v>4.2468830571531413</v>
      </c>
      <c r="AA163" s="7"/>
      <c r="AB163" s="171" t="s">
        <v>545</v>
      </c>
      <c r="AC163" s="171" t="s">
        <v>360</v>
      </c>
      <c r="AD163" s="172">
        <v>199621.75</v>
      </c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</row>
    <row r="164" spans="1:41" ht="15" x14ac:dyDescent="0.3">
      <c r="A164" s="7">
        <v>2660</v>
      </c>
      <c r="B164" s="7" t="s">
        <v>169</v>
      </c>
      <c r="C164" s="7">
        <v>282</v>
      </c>
      <c r="D164" s="8">
        <v>260879.77</v>
      </c>
      <c r="E164" s="8">
        <v>0</v>
      </c>
      <c r="F164" s="8">
        <v>0</v>
      </c>
      <c r="G164" s="8">
        <v>6145.3</v>
      </c>
      <c r="H164" s="8">
        <v>0</v>
      </c>
      <c r="I164" s="8">
        <v>0</v>
      </c>
      <c r="J164" s="8">
        <v>0</v>
      </c>
      <c r="K164" s="4">
        <f>+SUM(D164-E164-F164-G164-H164-I164-J164)</f>
        <v>254734.47</v>
      </c>
      <c r="L164" s="8">
        <f>K164/C164</f>
        <v>903.31372340425537</v>
      </c>
      <c r="M164" s="110">
        <f>MAX(ROUND((L164-M$2),2),0)</f>
        <v>243.01</v>
      </c>
      <c r="N164" s="125">
        <f>MAX(ROUND((M164*C164),2),0)</f>
        <v>68528.820000000007</v>
      </c>
      <c r="O164" s="125">
        <f>ROUND(+N164*$O$2,2)</f>
        <v>88199.78</v>
      </c>
      <c r="P164" s="125">
        <f>+O164-R164</f>
        <v>0</v>
      </c>
      <c r="Q164" s="137">
        <f>N164/N$2</f>
        <v>4.4871226783924495E-3</v>
      </c>
      <c r="R164" s="8">
        <f>ROUND(Q164*N$435,2)-0</f>
        <v>88199.78</v>
      </c>
      <c r="S164" s="7">
        <v>65662.66</v>
      </c>
      <c r="T164" s="7">
        <f>+T163+1</f>
        <v>51</v>
      </c>
      <c r="U164" s="7">
        <f>+U163+1</f>
        <v>1</v>
      </c>
      <c r="V164" s="7">
        <f>SUM(A164-W164)</f>
        <v>0</v>
      </c>
      <c r="W164" s="9">
        <v>2660</v>
      </c>
      <c r="X164" s="10" t="s">
        <v>169</v>
      </c>
      <c r="Y164" s="11">
        <v>87.240908982467744</v>
      </c>
      <c r="Z164" s="144">
        <f>C164/Y164</f>
        <v>3.2324284935714247</v>
      </c>
      <c r="AA164" s="7"/>
      <c r="AB164" s="171" t="s">
        <v>692</v>
      </c>
      <c r="AC164" s="176" t="s">
        <v>363</v>
      </c>
      <c r="AD164" s="177">
        <v>12962.08</v>
      </c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</row>
    <row r="165" spans="1:41" ht="15" x14ac:dyDescent="0.3">
      <c r="A165" s="148">
        <v>2695</v>
      </c>
      <c r="B165" s="148" t="s">
        <v>170</v>
      </c>
      <c r="C165" s="148">
        <v>9258</v>
      </c>
      <c r="D165" s="149">
        <v>1226364.8400000001</v>
      </c>
      <c r="E165" s="149">
        <v>0</v>
      </c>
      <c r="F165" s="149">
        <v>0</v>
      </c>
      <c r="G165" s="149">
        <v>0</v>
      </c>
      <c r="H165" s="149">
        <v>0</v>
      </c>
      <c r="I165" s="149">
        <v>0</v>
      </c>
      <c r="J165" s="149">
        <v>0</v>
      </c>
      <c r="K165" s="150">
        <f>+SUM(D165-E165-F165-G165-H165-I165-J165)</f>
        <v>1226364.8400000001</v>
      </c>
      <c r="L165" s="149">
        <f>K165/C165</f>
        <v>132.46541801685029</v>
      </c>
      <c r="M165" s="151">
        <f>MAX(ROUND((L165-M$2),2),0)</f>
        <v>0</v>
      </c>
      <c r="N165" s="152">
        <f>MAX(ROUND((M165*C165),2),0)</f>
        <v>0</v>
      </c>
      <c r="O165" s="152"/>
      <c r="P165" s="152"/>
      <c r="Q165" s="153">
        <f>N165/N$2</f>
        <v>0</v>
      </c>
      <c r="R165" s="8">
        <f>ROUND(Q165*N$435,2)-0</f>
        <v>0</v>
      </c>
      <c r="S165" s="148">
        <v>0</v>
      </c>
      <c r="T165" s="7">
        <f>+T164+1</f>
        <v>52</v>
      </c>
      <c r="U165" s="148"/>
      <c r="V165" s="148">
        <f>SUM(A165-W165)</f>
        <v>0</v>
      </c>
      <c r="W165" s="154">
        <v>2695</v>
      </c>
      <c r="X165" s="155" t="s">
        <v>170</v>
      </c>
      <c r="Y165" s="156">
        <v>85.151499191596685</v>
      </c>
      <c r="Z165" s="157">
        <f>C165/Y165</f>
        <v>108.72386379444556</v>
      </c>
      <c r="AA165" s="7"/>
      <c r="AB165" s="171" t="s">
        <v>519</v>
      </c>
      <c r="AC165" s="171" t="s">
        <v>364</v>
      </c>
      <c r="AD165" s="172">
        <v>143985.07999999999</v>
      </c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</row>
    <row r="166" spans="1:41" ht="15" x14ac:dyDescent="0.3">
      <c r="A166" s="7">
        <v>2702</v>
      </c>
      <c r="B166" s="7" t="s">
        <v>171</v>
      </c>
      <c r="C166" s="7">
        <v>1780</v>
      </c>
      <c r="D166" s="8">
        <v>767904.5</v>
      </c>
      <c r="E166" s="8">
        <v>0</v>
      </c>
      <c r="F166" s="8">
        <v>0</v>
      </c>
      <c r="G166" s="8">
        <v>3275.53</v>
      </c>
      <c r="H166" s="8">
        <v>0</v>
      </c>
      <c r="I166" s="8">
        <v>0</v>
      </c>
      <c r="J166" s="8">
        <v>0</v>
      </c>
      <c r="K166" s="4">
        <f>+SUM(D166-E166-F166-G166-H166-I166-J166)</f>
        <v>764628.97</v>
      </c>
      <c r="L166" s="8">
        <f>K166/C166</f>
        <v>429.56683707865164</v>
      </c>
      <c r="M166" s="110">
        <f>MAX(ROUND((L166-M$2),2),0)</f>
        <v>0</v>
      </c>
      <c r="N166" s="125">
        <f>MAX(ROUND((M166*C166),2),0)</f>
        <v>0</v>
      </c>
      <c r="O166" s="125"/>
      <c r="P166" s="125"/>
      <c r="Q166" s="137">
        <f>N166/N$2</f>
        <v>0</v>
      </c>
      <c r="R166" s="8">
        <f>ROUND(Q166*N$435,2)-0</f>
        <v>0</v>
      </c>
      <c r="S166" s="7">
        <v>0</v>
      </c>
      <c r="T166" s="7">
        <f>+T165+1</f>
        <v>53</v>
      </c>
      <c r="U166" s="7"/>
      <c r="V166" s="7">
        <f>SUM(A166-W166)</f>
        <v>0</v>
      </c>
      <c r="W166" s="9">
        <v>2702</v>
      </c>
      <c r="X166" s="10" t="s">
        <v>171</v>
      </c>
      <c r="Y166" s="11">
        <v>106.0035659782245</v>
      </c>
      <c r="Z166" s="144">
        <f>C166/Y166</f>
        <v>16.791887929182039</v>
      </c>
      <c r="AA166" s="7"/>
      <c r="AB166" s="171" t="s">
        <v>585</v>
      </c>
      <c r="AC166" s="171" t="s">
        <v>366</v>
      </c>
      <c r="AD166" s="172">
        <v>78716.56</v>
      </c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</row>
    <row r="167" spans="1:41" ht="15" x14ac:dyDescent="0.3">
      <c r="A167" s="7">
        <v>2730</v>
      </c>
      <c r="B167" s="7" t="s">
        <v>172</v>
      </c>
      <c r="C167" s="7">
        <v>735</v>
      </c>
      <c r="D167" s="8">
        <v>374490.68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4">
        <f>+SUM(D167-E167-F167-G167-H167-I167-J167)</f>
        <v>374490.68</v>
      </c>
      <c r="L167" s="8">
        <f>K167/C167</f>
        <v>509.51112925170065</v>
      </c>
      <c r="M167" s="110">
        <f>MAX(ROUND((L167-M$2),2),0)</f>
        <v>0</v>
      </c>
      <c r="N167" s="125">
        <f>MAX(ROUND((M167*C167),2),0)</f>
        <v>0</v>
      </c>
      <c r="O167" s="125"/>
      <c r="P167" s="125"/>
      <c r="Q167" s="137">
        <f>N167/N$2</f>
        <v>0</v>
      </c>
      <c r="R167" s="8">
        <f>ROUND(Q167*N$435,2)-0</f>
        <v>0</v>
      </c>
      <c r="S167" s="7">
        <v>0</v>
      </c>
      <c r="T167" s="7">
        <f>+T166+1</f>
        <v>54</v>
      </c>
      <c r="U167" s="7"/>
      <c r="V167" s="7">
        <f>SUM(A167-W167)</f>
        <v>0</v>
      </c>
      <c r="W167" s="9">
        <v>2730</v>
      </c>
      <c r="X167" s="10" t="s">
        <v>172</v>
      </c>
      <c r="Y167" s="11">
        <v>42.575502629996087</v>
      </c>
      <c r="Z167" s="144">
        <f>C167/Y167</f>
        <v>17.263448570121263</v>
      </c>
      <c r="AA167" s="7"/>
      <c r="AB167" s="171" t="s">
        <v>513</v>
      </c>
      <c r="AC167" s="171" t="s">
        <v>367</v>
      </c>
      <c r="AD167" s="172">
        <v>206375.98</v>
      </c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</row>
    <row r="168" spans="1:41" ht="15" x14ac:dyDescent="0.3">
      <c r="A168" s="7">
        <v>2737</v>
      </c>
      <c r="B168" s="7" t="s">
        <v>173</v>
      </c>
      <c r="C168" s="7">
        <v>234</v>
      </c>
      <c r="D168" s="8">
        <v>96576.83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4">
        <f>+SUM(D168-E168-F168-G168-H168-I168-J168)</f>
        <v>96576.83</v>
      </c>
      <c r="L168" s="8">
        <f>K168/C168</f>
        <v>412.72149572649573</v>
      </c>
      <c r="M168" s="110">
        <f>MAX(ROUND((L168-M$2),2),0)</f>
        <v>0</v>
      </c>
      <c r="N168" s="125">
        <f>MAX(ROUND((M168*C168),2),0)</f>
        <v>0</v>
      </c>
      <c r="O168" s="125"/>
      <c r="P168" s="125"/>
      <c r="Q168" s="137">
        <f>N168/N$2</f>
        <v>0</v>
      </c>
      <c r="R168" s="8">
        <f>ROUND(Q168*N$435,2)-0</f>
        <v>0</v>
      </c>
      <c r="S168" s="7">
        <v>0</v>
      </c>
      <c r="T168" s="7">
        <f>+T167+1</f>
        <v>55</v>
      </c>
      <c r="U168" s="7"/>
      <c r="V168" s="7">
        <f>SUM(A168-W168)</f>
        <v>0</v>
      </c>
      <c r="W168" s="9">
        <v>2737</v>
      </c>
      <c r="X168" s="10" t="s">
        <v>173</v>
      </c>
      <c r="Y168" s="11">
        <v>57.067355378928553</v>
      </c>
      <c r="Z168" s="144">
        <f>C168/Y168</f>
        <v>4.100417803597777</v>
      </c>
      <c r="AA168" s="7"/>
      <c r="AB168" s="171" t="s">
        <v>565</v>
      </c>
      <c r="AC168" s="176" t="s">
        <v>368</v>
      </c>
      <c r="AD168" s="177">
        <v>43337.81</v>
      </c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</row>
    <row r="169" spans="1:41" ht="15" x14ac:dyDescent="0.3">
      <c r="A169" s="148">
        <v>2758</v>
      </c>
      <c r="B169" s="148" t="s">
        <v>174</v>
      </c>
      <c r="C169" s="148">
        <v>4874</v>
      </c>
      <c r="D169" s="149">
        <v>2155658.46</v>
      </c>
      <c r="E169" s="149">
        <v>0</v>
      </c>
      <c r="F169" s="149">
        <v>0</v>
      </c>
      <c r="G169" s="149">
        <v>0</v>
      </c>
      <c r="H169" s="149">
        <v>0</v>
      </c>
      <c r="I169" s="149">
        <v>0</v>
      </c>
      <c r="J169" s="149">
        <v>0</v>
      </c>
      <c r="K169" s="150">
        <f>+SUM(D169-E169-F169-G169-H169-I169-J169)</f>
        <v>2155658.46</v>
      </c>
      <c r="L169" s="149">
        <f>K169/C169</f>
        <v>442.27707427164546</v>
      </c>
      <c r="M169" s="151">
        <f>MAX(ROUND((L169-M$2),2),0)</f>
        <v>0</v>
      </c>
      <c r="N169" s="152">
        <f>MAX(ROUND((M169*C169),2),0)</f>
        <v>0</v>
      </c>
      <c r="O169" s="152"/>
      <c r="P169" s="152"/>
      <c r="Q169" s="153">
        <f>N169/N$2</f>
        <v>0</v>
      </c>
      <c r="R169" s="8">
        <f>ROUND(Q169*N$435,2)-0</f>
        <v>0</v>
      </c>
      <c r="S169" s="148">
        <v>0</v>
      </c>
      <c r="T169" s="7">
        <f>+T168+1</f>
        <v>56</v>
      </c>
      <c r="U169" s="148"/>
      <c r="V169" s="148">
        <f>SUM(A169-W169)</f>
        <v>0</v>
      </c>
      <c r="W169" s="154">
        <v>2758</v>
      </c>
      <c r="X169" s="155" t="s">
        <v>174</v>
      </c>
      <c r="Y169" s="156">
        <v>69.576227327015218</v>
      </c>
      <c r="Z169" s="157">
        <f>C169/Y169</f>
        <v>70.052662917345501</v>
      </c>
      <c r="AA169" s="7"/>
      <c r="AB169" s="171" t="s">
        <v>601</v>
      </c>
      <c r="AC169" s="171" t="s">
        <v>369</v>
      </c>
      <c r="AD169" s="172">
        <v>374115.37</v>
      </c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</row>
    <row r="170" spans="1:41" ht="15" x14ac:dyDescent="0.3">
      <c r="A170" s="148">
        <v>2793</v>
      </c>
      <c r="B170" s="148" t="s">
        <v>175</v>
      </c>
      <c r="C170" s="148">
        <v>19924</v>
      </c>
      <c r="D170" s="149">
        <v>5987708.6799999997</v>
      </c>
      <c r="E170" s="149">
        <v>0</v>
      </c>
      <c r="F170" s="149">
        <v>0</v>
      </c>
      <c r="G170" s="149">
        <v>0</v>
      </c>
      <c r="H170" s="149">
        <v>0</v>
      </c>
      <c r="I170" s="149">
        <v>0</v>
      </c>
      <c r="J170" s="149">
        <v>0</v>
      </c>
      <c r="K170" s="150">
        <f>+SUM(D170-E170-F170-G170-H170-I170-J170)</f>
        <v>5987708.6799999997</v>
      </c>
      <c r="L170" s="149">
        <f>K170/C170</f>
        <v>300.52743826540853</v>
      </c>
      <c r="M170" s="151">
        <f>MAX(ROUND((L170-M$2),2),0)</f>
        <v>0</v>
      </c>
      <c r="N170" s="152">
        <f>MAX(ROUND((M170*C170),2),0)</f>
        <v>0</v>
      </c>
      <c r="O170" s="152"/>
      <c r="P170" s="152"/>
      <c r="Q170" s="153">
        <f>N170/N$2</f>
        <v>0</v>
      </c>
      <c r="R170" s="8">
        <f>ROUND(Q170*N$435,2)-0</f>
        <v>0</v>
      </c>
      <c r="S170" s="148">
        <v>0</v>
      </c>
      <c r="T170" s="7">
        <f>+T169+1</f>
        <v>57</v>
      </c>
      <c r="U170" s="148"/>
      <c r="V170" s="148">
        <f>SUM(A170-W170)</f>
        <v>0</v>
      </c>
      <c r="W170" s="154">
        <v>2793</v>
      </c>
      <c r="X170" s="155" t="s">
        <v>175</v>
      </c>
      <c r="Y170" s="156">
        <v>85.738881264937461</v>
      </c>
      <c r="Z170" s="157">
        <f>C170/Y170</f>
        <v>232.37998567340571</v>
      </c>
      <c r="AA170" s="7"/>
      <c r="AB170" s="171" t="s">
        <v>574</v>
      </c>
      <c r="AC170" s="171" t="s">
        <v>370</v>
      </c>
      <c r="AD170" s="172">
        <v>178338.49</v>
      </c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</row>
    <row r="171" spans="1:41" ht="15" x14ac:dyDescent="0.3">
      <c r="A171" s="7">
        <v>1376</v>
      </c>
      <c r="B171" s="7" t="s">
        <v>176</v>
      </c>
      <c r="C171" s="7">
        <v>3508</v>
      </c>
      <c r="D171" s="8">
        <v>2700079.18</v>
      </c>
      <c r="E171" s="8">
        <v>2125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4">
        <f>+SUM(D171-E171-F171-G171-H171-I171-J171)</f>
        <v>2697954.18</v>
      </c>
      <c r="L171" s="8">
        <f>K171/C171</f>
        <v>769.08614025085524</v>
      </c>
      <c r="M171" s="110">
        <f>MAX(ROUND((L171-M$2),2),0)</f>
        <v>108.79</v>
      </c>
      <c r="N171" s="125">
        <f>MAX(ROUND((M171*C171),2),0)</f>
        <v>381635.32</v>
      </c>
      <c r="O171" s="125">
        <f>ROUND(+N171*$O$2,2)</f>
        <v>491182.42</v>
      </c>
      <c r="P171" s="125">
        <f>+O171-R171</f>
        <v>0</v>
      </c>
      <c r="Q171" s="137">
        <f>N171/N$2</f>
        <v>2.4988676286087506E-2</v>
      </c>
      <c r="R171" s="8">
        <f>ROUND(Q171*N$435,2)-0</f>
        <v>491182.42</v>
      </c>
      <c r="S171" s="7">
        <v>365673.72</v>
      </c>
      <c r="T171" s="7">
        <f>+T170+1</f>
        <v>58</v>
      </c>
      <c r="U171" s="7">
        <f>+U170+1</f>
        <v>1</v>
      </c>
      <c r="V171" s="7">
        <f>SUM(A171-W171)</f>
        <v>0</v>
      </c>
      <c r="W171" s="9">
        <v>1376</v>
      </c>
      <c r="X171" s="10" t="s">
        <v>176</v>
      </c>
      <c r="Y171" s="11">
        <v>82.295772681963371</v>
      </c>
      <c r="Z171" s="144">
        <f>C171/Y171</f>
        <v>42.62673386100721</v>
      </c>
      <c r="AA171" s="7"/>
      <c r="AB171" s="171" t="s">
        <v>684</v>
      </c>
      <c r="AC171" s="176" t="s">
        <v>371</v>
      </c>
      <c r="AD171" s="177">
        <v>6278.28</v>
      </c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</row>
    <row r="172" spans="1:41" ht="15" x14ac:dyDescent="0.3">
      <c r="A172" s="7">
        <v>2800</v>
      </c>
      <c r="B172" s="7" t="s">
        <v>177</v>
      </c>
      <c r="C172" s="7">
        <v>1826</v>
      </c>
      <c r="D172" s="8">
        <v>966003.32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4">
        <f>+SUM(D172-E172-F172-G172-H172-I172-J172)</f>
        <v>966003.32</v>
      </c>
      <c r="L172" s="8">
        <f>K172/C172</f>
        <v>529.02700985761226</v>
      </c>
      <c r="M172" s="110">
        <f>MAX(ROUND((L172-M$2),2),0)</f>
        <v>0</v>
      </c>
      <c r="N172" s="125">
        <f>MAX(ROUND((M172*C172),2),0)</f>
        <v>0</v>
      </c>
      <c r="O172" s="125"/>
      <c r="P172" s="125"/>
      <c r="Q172" s="137">
        <f>N172/N$2</f>
        <v>0</v>
      </c>
      <c r="R172" s="8">
        <f>ROUND(Q172*N$435,2)-0</f>
        <v>0</v>
      </c>
      <c r="S172" s="7">
        <v>0</v>
      </c>
      <c r="T172" s="7">
        <f>+T171+1</f>
        <v>59</v>
      </c>
      <c r="U172" s="7"/>
      <c r="V172" s="7">
        <f>SUM(A172-W172)</f>
        <v>0</v>
      </c>
      <c r="W172" s="9">
        <v>2800</v>
      </c>
      <c r="X172" s="10" t="s">
        <v>177</v>
      </c>
      <c r="Y172" s="11">
        <v>141.21311299064007</v>
      </c>
      <c r="Z172" s="144">
        <f>C172/Y172</f>
        <v>12.930810470278574</v>
      </c>
      <c r="AA172" s="7"/>
      <c r="AB172" s="171" t="s">
        <v>659</v>
      </c>
      <c r="AC172" s="171" t="s">
        <v>372</v>
      </c>
      <c r="AD172" s="172">
        <v>13656.25</v>
      </c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</row>
    <row r="173" spans="1:41" ht="15" x14ac:dyDescent="0.3">
      <c r="A173" s="7">
        <v>2814</v>
      </c>
      <c r="B173" s="7" t="s">
        <v>178</v>
      </c>
      <c r="C173" s="7">
        <v>984</v>
      </c>
      <c r="D173" s="8">
        <v>417916.68</v>
      </c>
      <c r="E173" s="8">
        <v>270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4">
        <f>+SUM(D173-E173-F173-G173-H173-I173-J173)</f>
        <v>417646.68</v>
      </c>
      <c r="L173" s="8">
        <f>K173/C173</f>
        <v>424.43768292682927</v>
      </c>
      <c r="M173" s="110">
        <f>MAX(ROUND((L173-M$2),2),0)</f>
        <v>0</v>
      </c>
      <c r="N173" s="125">
        <f>MAX(ROUND((M173*C173),2),0)</f>
        <v>0</v>
      </c>
      <c r="O173" s="125"/>
      <c r="P173" s="125"/>
      <c r="Q173" s="137">
        <f>N173/N$2</f>
        <v>0</v>
      </c>
      <c r="R173" s="8">
        <f>ROUND(Q173*N$435,2)-0</f>
        <v>0</v>
      </c>
      <c r="S173" s="7">
        <v>0</v>
      </c>
      <c r="T173" s="7">
        <f>+T172+1</f>
        <v>60</v>
      </c>
      <c r="U173" s="7"/>
      <c r="V173" s="7">
        <f>SUM(A173-W173)</f>
        <v>0</v>
      </c>
      <c r="W173" s="9">
        <v>2814</v>
      </c>
      <c r="X173" s="10" t="s">
        <v>178</v>
      </c>
      <c r="Y173" s="11">
        <v>129.17368834162241</v>
      </c>
      <c r="Z173" s="144">
        <f>C173/Y173</f>
        <v>7.6176504103346492</v>
      </c>
      <c r="AA173" s="7"/>
      <c r="AB173" s="171" t="s">
        <v>635</v>
      </c>
      <c r="AC173" s="176" t="s">
        <v>373</v>
      </c>
      <c r="AD173" s="177">
        <v>39921.54</v>
      </c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</row>
    <row r="174" spans="1:41" ht="15" x14ac:dyDescent="0.3">
      <c r="A174" s="7">
        <v>5960</v>
      </c>
      <c r="B174" s="7" t="s">
        <v>179</v>
      </c>
      <c r="C174" s="7">
        <v>445</v>
      </c>
      <c r="D174" s="8">
        <v>405899.46</v>
      </c>
      <c r="E174" s="8">
        <v>0</v>
      </c>
      <c r="F174" s="8">
        <v>0</v>
      </c>
      <c r="G174" s="8">
        <v>552.48</v>
      </c>
      <c r="H174" s="8">
        <v>0</v>
      </c>
      <c r="I174" s="8">
        <v>0</v>
      </c>
      <c r="J174" s="8">
        <v>0</v>
      </c>
      <c r="K174" s="4">
        <f>+SUM(D174-E174-F174-G174-H174-I174-J174)</f>
        <v>405346.98000000004</v>
      </c>
      <c r="L174" s="8">
        <f>K174/C174</f>
        <v>910.89208988764051</v>
      </c>
      <c r="M174" s="110">
        <f>MAX(ROUND((L174-M$2),2),0)</f>
        <v>250.59</v>
      </c>
      <c r="N174" s="125">
        <f>MAX(ROUND((M174*C174),2),0)</f>
        <v>111512.55</v>
      </c>
      <c r="O174" s="125">
        <f>ROUND(+N174*$O$2,2)</f>
        <v>143521.84</v>
      </c>
      <c r="P174" s="125">
        <f>+O174-R174</f>
        <v>0</v>
      </c>
      <c r="Q174" s="137">
        <f>N174/N$2</f>
        <v>7.301606711313165E-3</v>
      </c>
      <c r="R174" s="8">
        <f>ROUND(Q174*N$435,2)-0</f>
        <v>143521.84</v>
      </c>
      <c r="S174" s="7">
        <v>106848.62</v>
      </c>
      <c r="T174" s="7">
        <f>+T173+1</f>
        <v>61</v>
      </c>
      <c r="U174" s="7">
        <f>+U173+1</f>
        <v>1</v>
      </c>
      <c r="V174" s="7">
        <f>SUM(A174-W174)</f>
        <v>0</v>
      </c>
      <c r="W174" s="9">
        <v>5960</v>
      </c>
      <c r="X174" s="10" t="s">
        <v>179</v>
      </c>
      <c r="Y174" s="11">
        <v>148.25760222139411</v>
      </c>
      <c r="Z174" s="144">
        <f>C174/Y174</f>
        <v>3.0015324228397975</v>
      </c>
      <c r="AA174" s="7"/>
      <c r="AB174" s="171" t="s">
        <v>641</v>
      </c>
      <c r="AC174" s="171" t="s">
        <v>374</v>
      </c>
      <c r="AD174" s="172">
        <v>27003.75</v>
      </c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</row>
    <row r="175" spans="1:41" ht="15" x14ac:dyDescent="0.3">
      <c r="A175" s="7">
        <v>2828</v>
      </c>
      <c r="B175" s="7" t="s">
        <v>180</v>
      </c>
      <c r="C175" s="7">
        <v>1243</v>
      </c>
      <c r="D175" s="8">
        <v>611294.21</v>
      </c>
      <c r="E175" s="8">
        <v>129.91999999999999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4">
        <f>+SUM(D175-E175-F175-G175-H175-I175-J175)</f>
        <v>611164.28999999992</v>
      </c>
      <c r="L175" s="8">
        <f>K175/C175</f>
        <v>491.68486725663712</v>
      </c>
      <c r="M175" s="110">
        <f>MAX(ROUND((L175-M$2),2),0)</f>
        <v>0</v>
      </c>
      <c r="N175" s="125">
        <f>MAX(ROUND((M175*C175),2),0)</f>
        <v>0</v>
      </c>
      <c r="O175" s="125"/>
      <c r="P175" s="125"/>
      <c r="Q175" s="137">
        <f>N175/N$2</f>
        <v>0</v>
      </c>
      <c r="R175" s="8">
        <f>ROUND(Q175*N$435,2)-0</f>
        <v>0</v>
      </c>
      <c r="S175" s="7">
        <v>0</v>
      </c>
      <c r="T175" s="7">
        <f>+T174+1</f>
        <v>62</v>
      </c>
      <c r="U175" s="7"/>
      <c r="V175" s="7">
        <f>SUM(A175-W175)</f>
        <v>0</v>
      </c>
      <c r="W175" s="9">
        <v>2828</v>
      </c>
      <c r="X175" s="10" t="s">
        <v>180</v>
      </c>
      <c r="Y175" s="11">
        <v>108.92045089759547</v>
      </c>
      <c r="Z175" s="144">
        <f>C175/Y175</f>
        <v>11.411998295606031</v>
      </c>
      <c r="AA175" s="7"/>
      <c r="AB175" s="171" t="s">
        <v>589</v>
      </c>
      <c r="AC175" s="171" t="s">
        <v>379</v>
      </c>
      <c r="AD175" s="172">
        <v>143211.70000000001</v>
      </c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</row>
    <row r="176" spans="1:41" ht="15" x14ac:dyDescent="0.3">
      <c r="A176" s="148">
        <v>2835</v>
      </c>
      <c r="B176" s="148" t="s">
        <v>181</v>
      </c>
      <c r="C176" s="148">
        <v>4825</v>
      </c>
      <c r="D176" s="149">
        <v>1297685.78</v>
      </c>
      <c r="E176" s="149">
        <v>0</v>
      </c>
      <c r="F176" s="149">
        <v>0</v>
      </c>
      <c r="G176" s="149">
        <v>0</v>
      </c>
      <c r="H176" s="149">
        <v>0</v>
      </c>
      <c r="I176" s="149">
        <v>0</v>
      </c>
      <c r="J176" s="149">
        <v>0</v>
      </c>
      <c r="K176" s="150">
        <f>+SUM(D176-E176-F176-G176-H176-I176-J176)</f>
        <v>1297685.78</v>
      </c>
      <c r="L176" s="149">
        <f>K176/C176</f>
        <v>268.9504207253886</v>
      </c>
      <c r="M176" s="151">
        <f>MAX(ROUND((L176-M$2),2),0)</f>
        <v>0</v>
      </c>
      <c r="N176" s="152">
        <f>MAX(ROUND((M176*C176),2),0)</f>
        <v>0</v>
      </c>
      <c r="O176" s="152"/>
      <c r="P176" s="152"/>
      <c r="Q176" s="153">
        <f>N176/N$2</f>
        <v>0</v>
      </c>
      <c r="R176" s="8">
        <f>ROUND(Q176*N$435,2)-0</f>
        <v>0</v>
      </c>
      <c r="S176" s="148">
        <v>0</v>
      </c>
      <c r="T176" s="7">
        <f>+T175+1</f>
        <v>63</v>
      </c>
      <c r="U176" s="148"/>
      <c r="V176" s="148">
        <f>SUM(A176-W176)</f>
        <v>0</v>
      </c>
      <c r="W176" s="154">
        <v>2835</v>
      </c>
      <c r="X176" s="155" t="s">
        <v>181</v>
      </c>
      <c r="Y176" s="156">
        <v>13.40203863041612</v>
      </c>
      <c r="Z176" s="157">
        <f>C176/Y176</f>
        <v>360.01985466969126</v>
      </c>
      <c r="AA176" s="7"/>
      <c r="AB176" s="171" t="s">
        <v>569</v>
      </c>
      <c r="AC176" s="171" t="s">
        <v>380</v>
      </c>
      <c r="AD176" s="172">
        <v>152598.76999999999</v>
      </c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</row>
    <row r="177" spans="1:41" ht="15" x14ac:dyDescent="0.3">
      <c r="A177" s="7">
        <v>2842</v>
      </c>
      <c r="B177" s="7" t="s">
        <v>182</v>
      </c>
      <c r="C177" s="7">
        <v>467</v>
      </c>
      <c r="D177" s="8">
        <v>99555.55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4">
        <f>+SUM(D177-E177-F177-G177-H177-I177-J177)</f>
        <v>99555.55</v>
      </c>
      <c r="L177" s="8">
        <f>K177/C177</f>
        <v>213.18104925053535</v>
      </c>
      <c r="M177" s="110">
        <f>MAX(ROUND((L177-M$2),2),0)</f>
        <v>0</v>
      </c>
      <c r="N177" s="125">
        <f>MAX(ROUND((M177*C177),2),0)</f>
        <v>0</v>
      </c>
      <c r="O177" s="125"/>
      <c r="P177" s="125"/>
      <c r="Q177" s="137">
        <f>N177/N$2</f>
        <v>0</v>
      </c>
      <c r="R177" s="8">
        <f>ROUND(Q177*N$435,2)-0</f>
        <v>0</v>
      </c>
      <c r="S177" s="7">
        <v>0</v>
      </c>
      <c r="T177" s="7">
        <f>+T176+1</f>
        <v>64</v>
      </c>
      <c r="U177" s="7"/>
      <c r="V177" s="7">
        <f>SUM(A177-W177)</f>
        <v>0</v>
      </c>
      <c r="W177" s="9">
        <v>2842</v>
      </c>
      <c r="X177" s="10" t="s">
        <v>182</v>
      </c>
      <c r="Y177" s="11">
        <v>10.690808622015478</v>
      </c>
      <c r="Z177" s="144">
        <f>C177/Y177</f>
        <v>43.682383298706839</v>
      </c>
      <c r="AA177" s="7"/>
      <c r="AB177" s="171" t="s">
        <v>567</v>
      </c>
      <c r="AC177" s="171" t="s">
        <v>382</v>
      </c>
      <c r="AD177" s="172">
        <v>186335.81</v>
      </c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</row>
    <row r="178" spans="1:41" ht="15" x14ac:dyDescent="0.3">
      <c r="A178" s="148">
        <v>2849</v>
      </c>
      <c r="B178" s="148" t="s">
        <v>183</v>
      </c>
      <c r="C178" s="148">
        <v>6220</v>
      </c>
      <c r="D178" s="149">
        <v>2109728.9900000002</v>
      </c>
      <c r="E178" s="149">
        <v>0</v>
      </c>
      <c r="F178" s="149">
        <v>0</v>
      </c>
      <c r="G178" s="149">
        <v>0</v>
      </c>
      <c r="H178" s="149">
        <v>0</v>
      </c>
      <c r="I178" s="149">
        <v>0</v>
      </c>
      <c r="J178" s="149">
        <v>0</v>
      </c>
      <c r="K178" s="150">
        <f>+SUM(D178-E178-F178-G178-H178-I178-J178)</f>
        <v>2109728.9900000002</v>
      </c>
      <c r="L178" s="149">
        <f>K178/C178</f>
        <v>339.18472508038587</v>
      </c>
      <c r="M178" s="151">
        <f>MAX(ROUND((L178-M$2),2),0)</f>
        <v>0</v>
      </c>
      <c r="N178" s="152">
        <f>MAX(ROUND((M178*C178),2),0)</f>
        <v>0</v>
      </c>
      <c r="O178" s="152"/>
      <c r="P178" s="152"/>
      <c r="Q178" s="153">
        <f>N178/N$2</f>
        <v>0</v>
      </c>
      <c r="R178" s="8">
        <f>ROUND(Q178*N$435,2)-0</f>
        <v>0</v>
      </c>
      <c r="S178" s="148">
        <v>0</v>
      </c>
      <c r="T178" s="7">
        <f>+T177+1</f>
        <v>65</v>
      </c>
      <c r="U178" s="148"/>
      <c r="V178" s="148">
        <f>SUM(A178-W178)</f>
        <v>0</v>
      </c>
      <c r="W178" s="154">
        <v>2849</v>
      </c>
      <c r="X178" s="155" t="s">
        <v>183</v>
      </c>
      <c r="Y178" s="156">
        <v>96.314198143134078</v>
      </c>
      <c r="Z178" s="157">
        <f>C178/Y178</f>
        <v>64.580301969148493</v>
      </c>
      <c r="AA178" s="7"/>
      <c r="AB178" s="171" t="s">
        <v>651</v>
      </c>
      <c r="AC178" s="171" t="s">
        <v>383</v>
      </c>
      <c r="AD178" s="172">
        <v>14352.06</v>
      </c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</row>
    <row r="179" spans="1:41" ht="15" x14ac:dyDescent="0.3">
      <c r="A179" s="7">
        <v>2863</v>
      </c>
      <c r="B179" s="7" t="s">
        <v>442</v>
      </c>
      <c r="C179" s="7">
        <v>253</v>
      </c>
      <c r="D179" s="8">
        <v>128966.59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4">
        <f>+SUM(D179-E179-F179-G179-H179-I179-J179)</f>
        <v>128966.59</v>
      </c>
      <c r="L179" s="8">
        <f>K179/C179</f>
        <v>509.74936758893278</v>
      </c>
      <c r="M179" s="110">
        <f>MAX(ROUND((L179-M$2),2),0)</f>
        <v>0</v>
      </c>
      <c r="N179" s="125">
        <f>MAX(ROUND((M179*C179),2),0)</f>
        <v>0</v>
      </c>
      <c r="O179" s="125"/>
      <c r="P179" s="125"/>
      <c r="Q179" s="137">
        <f>N179/N$2</f>
        <v>0</v>
      </c>
      <c r="R179" s="8">
        <f>ROUND(Q179*N$435,2)-0</f>
        <v>0</v>
      </c>
      <c r="S179" s="7">
        <v>0</v>
      </c>
      <c r="T179" s="7">
        <f>+T178+1</f>
        <v>66</v>
      </c>
      <c r="U179" s="7"/>
      <c r="V179" s="7">
        <f>SUM(A179-W179)</f>
        <v>0</v>
      </c>
      <c r="W179" s="9">
        <v>2863</v>
      </c>
      <c r="X179" s="10" t="s">
        <v>442</v>
      </c>
      <c r="Y179" s="11">
        <v>71.041746075750325</v>
      </c>
      <c r="Z179" s="144">
        <f>C179/Y179</f>
        <v>3.5612863418395064</v>
      </c>
      <c r="AA179" s="7"/>
      <c r="AB179" s="171" t="s">
        <v>614</v>
      </c>
      <c r="AC179" s="171" t="s">
        <v>385</v>
      </c>
      <c r="AD179" s="172">
        <v>48532.45</v>
      </c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</row>
    <row r="180" spans="1:41" ht="15" x14ac:dyDescent="0.3">
      <c r="A180" s="7">
        <v>1848</v>
      </c>
      <c r="B180" s="7" t="s">
        <v>184</v>
      </c>
      <c r="C180" s="7">
        <v>565</v>
      </c>
      <c r="D180" s="8">
        <v>676572.77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4">
        <f>+SUM(D180-E180-F180-G180-H180-I180-J180)</f>
        <v>676572.77</v>
      </c>
      <c r="L180" s="8">
        <f>K180/C180</f>
        <v>1197.4739292035399</v>
      </c>
      <c r="M180" s="110">
        <f>MAX(ROUND((L180-M$2),2),0)</f>
        <v>537.16999999999996</v>
      </c>
      <c r="N180" s="125">
        <f>MAX(ROUND((M180*C180),2),0)</f>
        <v>303501.05</v>
      </c>
      <c r="O180" s="125">
        <f>ROUND(+N180*$O$2,2)</f>
        <v>390619.98</v>
      </c>
      <c r="P180" s="125">
        <f>+O180-R180</f>
        <v>0</v>
      </c>
      <c r="Q180" s="137">
        <f>N180/N$2</f>
        <v>1.9872608989486767E-2</v>
      </c>
      <c r="R180" s="8">
        <f>ROUND(Q180*N$435,2)-0</f>
        <v>390619.98</v>
      </c>
      <c r="S180" s="7">
        <v>290807.34999999998</v>
      </c>
      <c r="T180" s="7">
        <f>+T179+1</f>
        <v>67</v>
      </c>
      <c r="U180" s="7">
        <f>+U179+1</f>
        <v>1</v>
      </c>
      <c r="V180" s="7">
        <f>SUM(A180-W180)</f>
        <v>0</v>
      </c>
      <c r="W180" s="9">
        <v>1848</v>
      </c>
      <c r="X180" s="10" t="s">
        <v>443</v>
      </c>
      <c r="Y180" s="11">
        <v>127.73500234026893</v>
      </c>
      <c r="Z180" s="144">
        <f>C180/Y180</f>
        <v>4.4232198665085996</v>
      </c>
      <c r="AA180" s="7"/>
      <c r="AB180" s="171" t="s">
        <v>616</v>
      </c>
      <c r="AC180" s="171" t="s">
        <v>387</v>
      </c>
      <c r="AD180" s="172">
        <v>15522.71</v>
      </c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</row>
    <row r="181" spans="1:41" ht="15" x14ac:dyDescent="0.3">
      <c r="A181" s="7">
        <v>2856</v>
      </c>
      <c r="B181" s="7" t="s">
        <v>185</v>
      </c>
      <c r="C181" s="7">
        <v>756</v>
      </c>
      <c r="D181" s="8">
        <v>616326.13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4">
        <f>+SUM(D181-E181-F181-G181-H181-I181-J181)</f>
        <v>616326.13</v>
      </c>
      <c r="L181" s="8">
        <f>K181/C181</f>
        <v>815.24620370370371</v>
      </c>
      <c r="M181" s="110">
        <f>MAX(ROUND((L181-M$2),2),0)</f>
        <v>154.94999999999999</v>
      </c>
      <c r="N181" s="125">
        <f>MAX(ROUND((M181*C181),2),0)</f>
        <v>117142.2</v>
      </c>
      <c r="O181" s="125">
        <f>ROUND(+N181*$O$2,2)</f>
        <v>150767.46</v>
      </c>
      <c r="P181" s="125">
        <f>+O181-R181</f>
        <v>0</v>
      </c>
      <c r="Q181" s="137">
        <f>N181/N$2</f>
        <v>7.6702243263021873E-3</v>
      </c>
      <c r="R181" s="8">
        <f>ROUND(Q181*N$435,2)-0</f>
        <v>150767.46</v>
      </c>
      <c r="S181" s="7">
        <v>112242.82</v>
      </c>
      <c r="T181" s="7">
        <f>+T180+1</f>
        <v>68</v>
      </c>
      <c r="U181" s="7">
        <f>+U180+1</f>
        <v>2</v>
      </c>
      <c r="V181" s="7">
        <f>SUM(A181-W181)</f>
        <v>0</v>
      </c>
      <c r="W181" s="9">
        <v>2856</v>
      </c>
      <c r="X181" s="10" t="s">
        <v>185</v>
      </c>
      <c r="Y181" s="11">
        <v>109.38090345876422</v>
      </c>
      <c r="Z181" s="144">
        <f>C181/Y181</f>
        <v>6.9116269485286006</v>
      </c>
      <c r="AA181" s="7"/>
      <c r="AB181" s="171" t="s">
        <v>685</v>
      </c>
      <c r="AC181" s="176" t="s">
        <v>394</v>
      </c>
      <c r="AD181" s="177">
        <v>12935.9</v>
      </c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</row>
    <row r="182" spans="1:41" ht="15" x14ac:dyDescent="0.3">
      <c r="A182" s="7">
        <v>3862</v>
      </c>
      <c r="B182" s="7" t="s">
        <v>186</v>
      </c>
      <c r="C182" s="7">
        <v>352</v>
      </c>
      <c r="D182" s="8">
        <v>202384.43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4">
        <f>+SUM(D182-E182-F182-G182-H182-I182-J182)</f>
        <v>202384.43</v>
      </c>
      <c r="L182" s="8">
        <f>K182/C182</f>
        <v>574.95576704545454</v>
      </c>
      <c r="M182" s="110">
        <f>MAX(ROUND((L182-M$2),2),0)</f>
        <v>0</v>
      </c>
      <c r="N182" s="125">
        <f>MAX(ROUND((M182*C182),2),0)</f>
        <v>0</v>
      </c>
      <c r="O182" s="125"/>
      <c r="P182" s="125"/>
      <c r="Q182" s="137">
        <f>N182/N$2</f>
        <v>0</v>
      </c>
      <c r="R182" s="8">
        <f>ROUND(Q182*N$435,2)-0</f>
        <v>0</v>
      </c>
      <c r="S182" s="7">
        <v>0</v>
      </c>
      <c r="T182" s="7">
        <f>+T181+1</f>
        <v>69</v>
      </c>
      <c r="U182" s="7"/>
      <c r="V182" s="7">
        <f>SUM(A182-W182)</f>
        <v>0</v>
      </c>
      <c r="W182" s="9">
        <v>3862</v>
      </c>
      <c r="X182" s="10" t="s">
        <v>186</v>
      </c>
      <c r="Y182" s="11">
        <v>8.9147480235991168</v>
      </c>
      <c r="Z182" s="144">
        <f>C182/Y182</f>
        <v>39.4851317242154</v>
      </c>
      <c r="AA182" s="7"/>
      <c r="AB182" s="171" t="s">
        <v>543</v>
      </c>
      <c r="AC182" s="171" t="s">
        <v>397</v>
      </c>
      <c r="AD182" s="172">
        <v>102351.71</v>
      </c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</row>
    <row r="183" spans="1:41" ht="15" x14ac:dyDescent="0.3">
      <c r="A183" s="7">
        <v>2885</v>
      </c>
      <c r="B183" s="7" t="s">
        <v>187</v>
      </c>
      <c r="C183" s="7">
        <v>1830</v>
      </c>
      <c r="D183" s="8">
        <v>787061.69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4">
        <f>+SUM(D183-E183-F183-G183-H183-I183-J183)</f>
        <v>787061.69</v>
      </c>
      <c r="L183" s="8">
        <f>K183/C183</f>
        <v>430.08835519125682</v>
      </c>
      <c r="M183" s="110">
        <f>MAX(ROUND((L183-M$2),2),0)</f>
        <v>0</v>
      </c>
      <c r="N183" s="125">
        <f>MAX(ROUND((M183*C183),2),0)</f>
        <v>0</v>
      </c>
      <c r="O183" s="125"/>
      <c r="P183" s="125"/>
      <c r="Q183" s="137">
        <f>N183/N$2</f>
        <v>0</v>
      </c>
      <c r="R183" s="8">
        <f>ROUND(Q183*N$435,2)-0</f>
        <v>0</v>
      </c>
      <c r="S183" s="7">
        <v>0</v>
      </c>
      <c r="T183" s="7">
        <f>+T182+1</f>
        <v>70</v>
      </c>
      <c r="U183" s="7"/>
      <c r="V183" s="7">
        <f>SUM(A183-W183)</f>
        <v>0</v>
      </c>
      <c r="W183" s="9">
        <v>2885</v>
      </c>
      <c r="X183" s="10" t="s">
        <v>187</v>
      </c>
      <c r="Y183" s="11">
        <v>56.017396714039577</v>
      </c>
      <c r="Z183" s="144">
        <f>C183/Y183</f>
        <v>32.668422799829059</v>
      </c>
      <c r="AA183" s="7"/>
      <c r="AB183" s="171" t="s">
        <v>643</v>
      </c>
      <c r="AC183" s="171" t="s">
        <v>398</v>
      </c>
      <c r="AD183" s="172">
        <v>66512.92</v>
      </c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</row>
    <row r="184" spans="1:41" ht="15" x14ac:dyDescent="0.3">
      <c r="A184" s="7">
        <v>2884</v>
      </c>
      <c r="B184" s="7" t="s">
        <v>188</v>
      </c>
      <c r="C184" s="7">
        <v>1295</v>
      </c>
      <c r="D184" s="8">
        <v>717346.21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4">
        <f>+SUM(D184-E184-F184-G184-H184-I184-J184)</f>
        <v>717346.21</v>
      </c>
      <c r="L184" s="8">
        <f>K184/C184</f>
        <v>553.93529729729732</v>
      </c>
      <c r="M184" s="110">
        <f>MAX(ROUND((L184-M$2),2),0)</f>
        <v>0</v>
      </c>
      <c r="N184" s="125">
        <f>MAX(ROUND((M184*C184),2),0)</f>
        <v>0</v>
      </c>
      <c r="O184" s="125"/>
      <c r="P184" s="125"/>
      <c r="Q184" s="137">
        <f>N184/N$2</f>
        <v>0</v>
      </c>
      <c r="R184" s="8">
        <f>ROUND(Q184*N$435,2)-0</f>
        <v>0</v>
      </c>
      <c r="S184" s="7">
        <v>0</v>
      </c>
      <c r="T184" s="7">
        <f>+T183+1</f>
        <v>71</v>
      </c>
      <c r="U184" s="7"/>
      <c r="V184" s="7">
        <f>SUM(A184-W184)</f>
        <v>0</v>
      </c>
      <c r="W184" s="9">
        <v>2884</v>
      </c>
      <c r="X184" s="10" t="s">
        <v>444</v>
      </c>
      <c r="Y184" s="11">
        <v>95.875016219866041</v>
      </c>
      <c r="Z184" s="144">
        <f>C184/Y184</f>
        <v>13.50716851020116</v>
      </c>
      <c r="AA184" s="7"/>
      <c r="AB184" s="171" t="s">
        <v>508</v>
      </c>
      <c r="AC184" s="171" t="s">
        <v>400</v>
      </c>
      <c r="AD184" s="172">
        <v>122413.27</v>
      </c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</row>
    <row r="185" spans="1:41" ht="15" x14ac:dyDescent="0.3">
      <c r="A185" s="7">
        <v>2891</v>
      </c>
      <c r="B185" s="7" t="s">
        <v>189</v>
      </c>
      <c r="C185" s="7">
        <v>289</v>
      </c>
      <c r="D185" s="8">
        <v>458419.83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4">
        <f>+SUM(D185-E185-F185-G185-H185-I185-J185)</f>
        <v>458419.83</v>
      </c>
      <c r="L185" s="8">
        <f>K185/C185</f>
        <v>1586.2277854671281</v>
      </c>
      <c r="M185" s="110">
        <f>MAX(ROUND((L185-M$2),2),0)</f>
        <v>925.93</v>
      </c>
      <c r="N185" s="125">
        <f>MAX(ROUND((M185*C185),2),0)</f>
        <v>267593.77</v>
      </c>
      <c r="O185" s="125">
        <f>ROUND(+N185*$O$2,2)</f>
        <v>344405.64</v>
      </c>
      <c r="P185" s="125">
        <f>+O185-R185</f>
        <v>0</v>
      </c>
      <c r="Q185" s="137">
        <f>N185/N$2</f>
        <v>1.7521475985775518E-2</v>
      </c>
      <c r="R185" s="8">
        <f>ROUND(Q185*N$435,2)-0</f>
        <v>344405.64</v>
      </c>
      <c r="S185" s="7">
        <v>256401.87</v>
      </c>
      <c r="T185" s="7">
        <f>+T184+1</f>
        <v>72</v>
      </c>
      <c r="U185" s="7">
        <f>+U184+1</f>
        <v>1</v>
      </c>
      <c r="V185" s="7">
        <f>SUM(A185-W185)</f>
        <v>0</v>
      </c>
      <c r="W185" s="9">
        <v>2891</v>
      </c>
      <c r="X185" s="10" t="s">
        <v>189</v>
      </c>
      <c r="Y185" s="11">
        <v>181.2994174189993</v>
      </c>
      <c r="Z185" s="144">
        <f>C185/Y185</f>
        <v>1.5940481448547348</v>
      </c>
      <c r="AA185" s="7"/>
      <c r="AB185" s="171" t="s">
        <v>577</v>
      </c>
      <c r="AC185" s="171" t="s">
        <v>401</v>
      </c>
      <c r="AD185" s="172">
        <v>98747.69</v>
      </c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</row>
    <row r="186" spans="1:41" ht="15" x14ac:dyDescent="0.3">
      <c r="A186" s="7">
        <v>2898</v>
      </c>
      <c r="B186" s="7" t="s">
        <v>190</v>
      </c>
      <c r="C186" s="7">
        <v>1617</v>
      </c>
      <c r="D186" s="8">
        <v>554355.13</v>
      </c>
      <c r="E186" s="8">
        <v>16687.5</v>
      </c>
      <c r="F186" s="8">
        <v>0</v>
      </c>
      <c r="G186" s="8">
        <v>4704.17</v>
      </c>
      <c r="H186" s="8">
        <v>0</v>
      </c>
      <c r="I186" s="8">
        <v>0</v>
      </c>
      <c r="J186" s="8">
        <v>0</v>
      </c>
      <c r="K186" s="4">
        <f>+SUM(D186-E186-F186-G186-H186-I186-J186)</f>
        <v>532963.46</v>
      </c>
      <c r="L186" s="8">
        <f>K186/C186</f>
        <v>329.60016079158936</v>
      </c>
      <c r="M186" s="110">
        <f>MAX(ROUND((L186-M$2),2),0)</f>
        <v>0</v>
      </c>
      <c r="N186" s="125">
        <f>MAX(ROUND((M186*C186),2),0)</f>
        <v>0</v>
      </c>
      <c r="O186" s="125"/>
      <c r="P186" s="125"/>
      <c r="Q186" s="137">
        <f>N186/N$2</f>
        <v>0</v>
      </c>
      <c r="R186" s="8">
        <f>ROUND(Q186*N$435,2)-0</f>
        <v>0</v>
      </c>
      <c r="S186" s="7">
        <v>0</v>
      </c>
      <c r="T186" s="7">
        <f>+T185+1</f>
        <v>73</v>
      </c>
      <c r="U186" s="7"/>
      <c r="V186" s="7">
        <f>SUM(A186-W186)</f>
        <v>0</v>
      </c>
      <c r="W186" s="9">
        <v>2898</v>
      </c>
      <c r="X186" s="10" t="s">
        <v>190</v>
      </c>
      <c r="Y186" s="11">
        <v>77.751820947470279</v>
      </c>
      <c r="Z186" s="144">
        <f>C186/Y186</f>
        <v>20.796940577024653</v>
      </c>
      <c r="AA186" s="7"/>
      <c r="AB186" s="171" t="s">
        <v>542</v>
      </c>
      <c r="AC186" s="171" t="s">
        <v>406</v>
      </c>
      <c r="AD186" s="172">
        <v>277872.58</v>
      </c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</row>
    <row r="187" spans="1:41" ht="15" x14ac:dyDescent="0.3">
      <c r="A187" s="7">
        <v>3647</v>
      </c>
      <c r="B187" s="7" t="s">
        <v>191</v>
      </c>
      <c r="C187" s="7">
        <v>754</v>
      </c>
      <c r="D187" s="8">
        <v>867904.11</v>
      </c>
      <c r="E187" s="8">
        <v>0</v>
      </c>
      <c r="F187" s="8">
        <v>8066.37</v>
      </c>
      <c r="G187" s="8">
        <v>0</v>
      </c>
      <c r="H187" s="8">
        <v>0</v>
      </c>
      <c r="I187" s="8">
        <v>0</v>
      </c>
      <c r="J187" s="8">
        <v>0</v>
      </c>
      <c r="K187" s="4">
        <f>+SUM(D187-E187-F187-G187-H187-I187-J187)</f>
        <v>859837.74</v>
      </c>
      <c r="L187" s="8">
        <f>K187/C187</f>
        <v>1140.3683554376657</v>
      </c>
      <c r="M187" s="110">
        <f>MAX(ROUND((L187-M$2),2),0)</f>
        <v>480.07</v>
      </c>
      <c r="N187" s="125">
        <f>MAX(ROUND((M187*C187),2),0)</f>
        <v>361972.78</v>
      </c>
      <c r="O187" s="125">
        <f>ROUND(+N187*$O$2,2)</f>
        <v>465875.81</v>
      </c>
      <c r="P187" s="125">
        <f>+O187-R187</f>
        <v>0</v>
      </c>
      <c r="Q187" s="137">
        <f>N187/N$2</f>
        <v>2.3701214614504681E-2</v>
      </c>
      <c r="R187" s="8">
        <f>ROUND(Q187*N$435,2)-0</f>
        <v>465875.81</v>
      </c>
      <c r="S187" s="7">
        <v>346833.55</v>
      </c>
      <c r="T187" s="7">
        <f>+T186+1</f>
        <v>74</v>
      </c>
      <c r="U187" s="7">
        <f>+U186+1</f>
        <v>1</v>
      </c>
      <c r="V187" s="7">
        <f>SUM(A187-W187)</f>
        <v>0</v>
      </c>
      <c r="W187" s="9">
        <v>3647</v>
      </c>
      <c r="X187" s="10" t="s">
        <v>191</v>
      </c>
      <c r="Y187" s="11">
        <v>751.47182175320211</v>
      </c>
      <c r="Z187" s="144">
        <f>C187/Y187</f>
        <v>1.0033643021249947</v>
      </c>
      <c r="AA187" s="7"/>
      <c r="AB187" s="171" t="s">
        <v>536</v>
      </c>
      <c r="AC187" s="171" t="s">
        <v>408</v>
      </c>
      <c r="AD187" s="172">
        <v>71478.31</v>
      </c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</row>
    <row r="188" spans="1:41" ht="15" x14ac:dyDescent="0.3">
      <c r="A188" s="7">
        <v>2912</v>
      </c>
      <c r="B188" s="7" t="s">
        <v>192</v>
      </c>
      <c r="C188" s="7">
        <v>1012</v>
      </c>
      <c r="D188" s="8">
        <v>367405.63</v>
      </c>
      <c r="E188" s="8">
        <v>0</v>
      </c>
      <c r="F188" s="8">
        <v>623.96</v>
      </c>
      <c r="G188" s="8">
        <v>0</v>
      </c>
      <c r="H188" s="8">
        <v>0</v>
      </c>
      <c r="I188" s="8">
        <v>0</v>
      </c>
      <c r="J188" s="8">
        <v>0</v>
      </c>
      <c r="K188" s="4">
        <f>+SUM(D188-E188-F188-G188-H188-I188-J188)</f>
        <v>366781.67</v>
      </c>
      <c r="L188" s="8">
        <f>K188/C188</f>
        <v>362.43248023715415</v>
      </c>
      <c r="M188" s="110">
        <f>MAX(ROUND((L188-M$2),2),0)</f>
        <v>0</v>
      </c>
      <c r="N188" s="125">
        <f>MAX(ROUND((M188*C188),2),0)</f>
        <v>0</v>
      </c>
      <c r="O188" s="125"/>
      <c r="P188" s="125"/>
      <c r="Q188" s="137">
        <f>N188/N$2</f>
        <v>0</v>
      </c>
      <c r="R188" s="8">
        <f>ROUND(Q188*N$435,2)-0</f>
        <v>0</v>
      </c>
      <c r="S188" s="7">
        <v>0</v>
      </c>
      <c r="T188" s="7">
        <f>+T187+1</f>
        <v>75</v>
      </c>
      <c r="U188" s="7"/>
      <c r="V188" s="7">
        <f>SUM(A188-W188)</f>
        <v>0</v>
      </c>
      <c r="W188" s="9">
        <v>2912</v>
      </c>
      <c r="X188" s="10" t="s">
        <v>192</v>
      </c>
      <c r="Y188" s="11">
        <v>145.78305693425926</v>
      </c>
      <c r="Z188" s="144">
        <f>C188/Y188</f>
        <v>6.9418217815007166</v>
      </c>
      <c r="AA188" s="7"/>
      <c r="AB188" s="171" t="s">
        <v>527</v>
      </c>
      <c r="AC188" s="176" t="s">
        <v>409</v>
      </c>
      <c r="AD188" s="177">
        <v>263511.12</v>
      </c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</row>
    <row r="189" spans="1:41" ht="15" x14ac:dyDescent="0.3">
      <c r="A189" s="7">
        <v>2940</v>
      </c>
      <c r="B189" s="7" t="s">
        <v>193</v>
      </c>
      <c r="C189" s="7">
        <v>245</v>
      </c>
      <c r="D189" s="8">
        <v>174314.69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4">
        <f>+SUM(D189-E189-F189-G189-H189-I189-J189)</f>
        <v>174314.69</v>
      </c>
      <c r="L189" s="8">
        <f>K189/C189</f>
        <v>711.48853061224486</v>
      </c>
      <c r="M189" s="110">
        <f>MAX(ROUND((L189-M$2),2),0)</f>
        <v>51.19</v>
      </c>
      <c r="N189" s="125">
        <f>MAX(ROUND((M189*C189),2),0)</f>
        <v>12541.55</v>
      </c>
      <c r="O189" s="125">
        <f>ROUND(+N189*$O$2,2)</f>
        <v>16141.56</v>
      </c>
      <c r="P189" s="125">
        <f>+O189-R189</f>
        <v>0</v>
      </c>
      <c r="Q189" s="137">
        <f>N189/N$2</f>
        <v>8.2119425706137666E-4</v>
      </c>
      <c r="R189" s="8">
        <f>ROUND(Q189*N$435,2)-0</f>
        <v>16141.56</v>
      </c>
      <c r="S189" s="7">
        <v>12017.01</v>
      </c>
      <c r="T189" s="7">
        <f>+T188+1</f>
        <v>76</v>
      </c>
      <c r="U189" s="7">
        <f>+U188+1</f>
        <v>1</v>
      </c>
      <c r="V189" s="7">
        <f>SUM(A189-W189)</f>
        <v>0</v>
      </c>
      <c r="W189" s="9">
        <v>2940</v>
      </c>
      <c r="X189" s="10" t="s">
        <v>193</v>
      </c>
      <c r="Y189" s="11">
        <v>242.86855878194376</v>
      </c>
      <c r="Z189" s="144">
        <f>C189/Y189</f>
        <v>1.008776110126177</v>
      </c>
      <c r="AA189" s="7"/>
      <c r="AB189" s="171" t="s">
        <v>539</v>
      </c>
      <c r="AC189" s="171" t="s">
        <v>411</v>
      </c>
      <c r="AD189" s="172">
        <v>34491.230000000003</v>
      </c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</row>
    <row r="190" spans="1:41" ht="15" x14ac:dyDescent="0.3">
      <c r="A190" s="7">
        <v>2961</v>
      </c>
      <c r="B190" s="7" t="s">
        <v>194</v>
      </c>
      <c r="C190" s="7">
        <v>420</v>
      </c>
      <c r="D190" s="8">
        <v>254047.5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4">
        <f>+SUM(D190-E190-F190-G190-H190-I190-J190)</f>
        <v>254047.5</v>
      </c>
      <c r="L190" s="8">
        <f>K190/C190</f>
        <v>604.875</v>
      </c>
      <c r="M190" s="110">
        <f>MAX(ROUND((L190-M$2),2),0)</f>
        <v>0</v>
      </c>
      <c r="N190" s="125">
        <f>MAX(ROUND((M190*C190),2),0)</f>
        <v>0</v>
      </c>
      <c r="O190" s="125"/>
      <c r="P190" s="125"/>
      <c r="Q190" s="137">
        <f>N190/N$2</f>
        <v>0</v>
      </c>
      <c r="R190" s="8">
        <f>ROUND(Q190*N$435,2)-0</f>
        <v>0</v>
      </c>
      <c r="S190" s="7">
        <v>0</v>
      </c>
      <c r="T190" s="7">
        <f>+T189+1</f>
        <v>77</v>
      </c>
      <c r="U190" s="7"/>
      <c r="V190" s="7">
        <f>SUM(A190-W190)</f>
        <v>0</v>
      </c>
      <c r="W190" s="9">
        <v>2961</v>
      </c>
      <c r="X190" s="10" t="s">
        <v>194</v>
      </c>
      <c r="Y190" s="11">
        <v>86.829528667980014</v>
      </c>
      <c r="Z190" s="144">
        <f>C190/Y190</f>
        <v>4.8370641467605102</v>
      </c>
      <c r="AA190" s="7"/>
      <c r="AB190" s="171" t="s">
        <v>617</v>
      </c>
      <c r="AC190" s="171" t="s">
        <v>413</v>
      </c>
      <c r="AD190" s="172">
        <v>75640.27</v>
      </c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</row>
    <row r="191" spans="1:41" ht="15" x14ac:dyDescent="0.3">
      <c r="A191" s="7">
        <v>3087</v>
      </c>
      <c r="B191" s="7" t="s">
        <v>195</v>
      </c>
      <c r="C191" s="7">
        <v>109</v>
      </c>
      <c r="D191" s="8">
        <v>60505.07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4">
        <f>+SUM(D191-E191-F191-G191-H191-I191-J191)</f>
        <v>60505.07</v>
      </c>
      <c r="L191" s="8">
        <f>K191/C191</f>
        <v>555.09238532110089</v>
      </c>
      <c r="M191" s="110">
        <f>MAX(ROUND((L191-M$2),2),0)</f>
        <v>0</v>
      </c>
      <c r="N191" s="125">
        <f>MAX(ROUND((M191*C191),2),0)</f>
        <v>0</v>
      </c>
      <c r="O191" s="125"/>
      <c r="P191" s="125"/>
      <c r="Q191" s="137">
        <f>N191/N$2</f>
        <v>0</v>
      </c>
      <c r="R191" s="8">
        <f>ROUND(Q191*N$435,2)-0</f>
        <v>0</v>
      </c>
      <c r="S191" s="7">
        <v>0</v>
      </c>
      <c r="T191" s="7">
        <f>+T190+1</f>
        <v>78</v>
      </c>
      <c r="U191" s="7"/>
      <c r="V191" s="7">
        <f>SUM(A191-W191)</f>
        <v>0</v>
      </c>
      <c r="W191" s="9">
        <v>3087</v>
      </c>
      <c r="X191" s="10" t="s">
        <v>195</v>
      </c>
      <c r="Y191" s="11">
        <v>15.526544565161098</v>
      </c>
      <c r="Z191" s="144">
        <f>C191/Y191</f>
        <v>7.020235541949063</v>
      </c>
      <c r="AA191" s="7"/>
      <c r="AB191" s="171" t="s">
        <v>647</v>
      </c>
      <c r="AC191" s="176" t="s">
        <v>414</v>
      </c>
      <c r="AD191" s="177">
        <v>82990.240000000005</v>
      </c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</row>
    <row r="192" spans="1:41" ht="15" x14ac:dyDescent="0.3">
      <c r="A192" s="7">
        <v>3094</v>
      </c>
      <c r="B192" s="7" t="s">
        <v>196</v>
      </c>
      <c r="C192" s="7">
        <v>85</v>
      </c>
      <c r="D192" s="8">
        <v>91883.42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4">
        <f>+SUM(D192-E192-F192-G192-H192-I192-J192)</f>
        <v>91883.42</v>
      </c>
      <c r="L192" s="8">
        <f>K192/C192</f>
        <v>1080.9814117647059</v>
      </c>
      <c r="M192" s="110">
        <f>MAX(ROUND((L192-M$2),2),0)</f>
        <v>420.68</v>
      </c>
      <c r="N192" s="125">
        <f>MAX(ROUND((M192*C192),2),0)</f>
        <v>35757.800000000003</v>
      </c>
      <c r="O192" s="125">
        <f>ROUND(+N192*$O$2,2)</f>
        <v>46021.95</v>
      </c>
      <c r="P192" s="125">
        <f>+O192-R192</f>
        <v>0</v>
      </c>
      <c r="Q192" s="137">
        <f>N192/N$2</f>
        <v>2.3413453684073579E-3</v>
      </c>
      <c r="R192" s="8">
        <f>ROUND(Q192*N$435,2)-0</f>
        <v>46021.95</v>
      </c>
      <c r="S192" s="7">
        <v>34262.26</v>
      </c>
      <c r="T192" s="7">
        <f>+T191+1</f>
        <v>79</v>
      </c>
      <c r="U192" s="7">
        <f>+U191+1</f>
        <v>1</v>
      </c>
      <c r="V192" s="7">
        <f>SUM(A192-W192)</f>
        <v>0</v>
      </c>
      <c r="W192" s="9">
        <v>3094</v>
      </c>
      <c r="X192" s="10" t="s">
        <v>196</v>
      </c>
      <c r="Y192" s="11">
        <v>16.897637423943856</v>
      </c>
      <c r="Z192" s="144">
        <f>C192/Y192</f>
        <v>5.0302890201416846</v>
      </c>
      <c r="AA192" s="7"/>
      <c r="AB192" s="171" t="s">
        <v>578</v>
      </c>
      <c r="AC192" s="176" t="s">
        <v>416</v>
      </c>
      <c r="AD192" s="177">
        <v>83556.33</v>
      </c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</row>
    <row r="193" spans="1:41" ht="15" x14ac:dyDescent="0.3">
      <c r="A193" s="148">
        <v>3129</v>
      </c>
      <c r="B193" s="148" t="s">
        <v>197</v>
      </c>
      <c r="C193" s="148">
        <v>1294</v>
      </c>
      <c r="D193" s="149">
        <v>138093.42000000001</v>
      </c>
      <c r="E193" s="149">
        <v>3767.7</v>
      </c>
      <c r="F193" s="149">
        <v>0</v>
      </c>
      <c r="G193" s="149">
        <v>0</v>
      </c>
      <c r="H193" s="149">
        <v>0</v>
      </c>
      <c r="I193" s="149">
        <v>0</v>
      </c>
      <c r="J193" s="149">
        <v>0</v>
      </c>
      <c r="K193" s="150">
        <f>+SUM(D193-E193-F193-G193-H193-I193-J193)</f>
        <v>134325.72</v>
      </c>
      <c r="L193" s="149">
        <f>K193/C193</f>
        <v>103.80658423493045</v>
      </c>
      <c r="M193" s="151">
        <f>MAX(ROUND((L193-M$2),2),0)</f>
        <v>0</v>
      </c>
      <c r="N193" s="152">
        <f>MAX(ROUND((M193*C193),2),0)</f>
        <v>0</v>
      </c>
      <c r="O193" s="152"/>
      <c r="P193" s="152"/>
      <c r="Q193" s="153">
        <f>N193/N$2</f>
        <v>0</v>
      </c>
      <c r="R193" s="8">
        <f>ROUND(Q193*N$435,2)-0</f>
        <v>0</v>
      </c>
      <c r="S193" s="148">
        <v>0</v>
      </c>
      <c r="T193" s="7">
        <f>+T192+1</f>
        <v>80</v>
      </c>
      <c r="U193" s="148"/>
      <c r="V193" s="148">
        <f>SUM(A193-W193)</f>
        <v>0</v>
      </c>
      <c r="W193" s="154">
        <v>3129</v>
      </c>
      <c r="X193" s="155" t="s">
        <v>197</v>
      </c>
      <c r="Y193" s="156">
        <v>3.1716079559048649</v>
      </c>
      <c r="Z193" s="157">
        <f>C193/Y193</f>
        <v>407.99494073371994</v>
      </c>
      <c r="AA193" s="7"/>
      <c r="AB193" s="171" t="s">
        <v>631</v>
      </c>
      <c r="AC193" s="176" t="s">
        <v>419</v>
      </c>
      <c r="AD193" s="177">
        <v>105695.64</v>
      </c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</row>
    <row r="194" spans="1:41" ht="15" x14ac:dyDescent="0.3">
      <c r="A194" s="7">
        <v>3150</v>
      </c>
      <c r="B194" s="7" t="s">
        <v>198</v>
      </c>
      <c r="C194" s="7">
        <v>1490</v>
      </c>
      <c r="D194" s="8">
        <v>910562.15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4">
        <f>+SUM(D194-E194-F194-G194-H194-I194-J194)</f>
        <v>910562.15</v>
      </c>
      <c r="L194" s="8">
        <f>K194/C194</f>
        <v>611.11553691275174</v>
      </c>
      <c r="M194" s="110">
        <f>MAX(ROUND((L194-M$2),2),0)</f>
        <v>0</v>
      </c>
      <c r="N194" s="125">
        <f>MAX(ROUND((M194*C194),2),0)</f>
        <v>0</v>
      </c>
      <c r="O194" s="125"/>
      <c r="P194" s="125"/>
      <c r="Q194" s="137">
        <f>N194/N$2</f>
        <v>0</v>
      </c>
      <c r="R194" s="8">
        <f>ROUND(Q194*N$435,2)-0</f>
        <v>0</v>
      </c>
      <c r="S194" s="7">
        <v>0</v>
      </c>
      <c r="T194" s="7">
        <f>+T193+1</f>
        <v>81</v>
      </c>
      <c r="U194" s="7"/>
      <c r="V194" s="7">
        <f>SUM(A194-W194)</f>
        <v>0</v>
      </c>
      <c r="W194" s="9">
        <v>3150</v>
      </c>
      <c r="X194" s="10" t="s">
        <v>198</v>
      </c>
      <c r="Y194" s="11">
        <v>95.99780347662886</v>
      </c>
      <c r="Z194" s="144">
        <f>C194/Y194</f>
        <v>15.52118846513762</v>
      </c>
      <c r="AA194" s="7"/>
      <c r="AB194" s="171" t="s">
        <v>525</v>
      </c>
      <c r="AC194" s="171" t="s">
        <v>420</v>
      </c>
      <c r="AD194" s="172">
        <v>88206.48</v>
      </c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</row>
    <row r="195" spans="1:41" ht="15" x14ac:dyDescent="0.3">
      <c r="A195" s="7">
        <v>3171</v>
      </c>
      <c r="B195" s="7" t="s">
        <v>199</v>
      </c>
      <c r="C195" s="7">
        <v>1074</v>
      </c>
      <c r="D195" s="8">
        <v>278121.02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4">
        <f>+SUM(D195-E195-F195-G195-H195-I195-J195)</f>
        <v>278121.02</v>
      </c>
      <c r="L195" s="8">
        <f>K195/C195</f>
        <v>258.95811918063316</v>
      </c>
      <c r="M195" s="110">
        <f>MAX(ROUND((L195-M$2),2),0)</f>
        <v>0</v>
      </c>
      <c r="N195" s="125">
        <f>MAX(ROUND((M195*C195),2),0)</f>
        <v>0</v>
      </c>
      <c r="O195" s="125"/>
      <c r="P195" s="125"/>
      <c r="Q195" s="137">
        <f>N195/N$2</f>
        <v>0</v>
      </c>
      <c r="R195" s="8">
        <f>ROUND(Q195*N$435,2)-0</f>
        <v>0</v>
      </c>
      <c r="S195" s="7">
        <v>0</v>
      </c>
      <c r="T195" s="7">
        <f>+T194+1</f>
        <v>82</v>
      </c>
      <c r="U195" s="7"/>
      <c r="V195" s="7">
        <f>SUM(A195-W195)</f>
        <v>0</v>
      </c>
      <c r="W195" s="9">
        <v>3171</v>
      </c>
      <c r="X195" s="10" t="s">
        <v>199</v>
      </c>
      <c r="Y195" s="11">
        <v>74.026024343051091</v>
      </c>
      <c r="Z195" s="144">
        <f>C195/Y195</f>
        <v>14.508411190946493</v>
      </c>
      <c r="AA195" s="7"/>
      <c r="AB195" s="171" t="s">
        <v>610</v>
      </c>
      <c r="AC195" s="171" t="s">
        <v>422</v>
      </c>
      <c r="AD195" s="172">
        <v>80979.14</v>
      </c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</row>
    <row r="196" spans="1:41" ht="15" x14ac:dyDescent="0.3">
      <c r="A196" s="7">
        <v>3206</v>
      </c>
      <c r="B196" s="7" t="s">
        <v>200</v>
      </c>
      <c r="C196" s="7">
        <v>542</v>
      </c>
      <c r="D196" s="8">
        <v>391869.28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4">
        <f>+SUM(D196-E196-F196-G196-H196-I196-J196)</f>
        <v>391869.28</v>
      </c>
      <c r="L196" s="8">
        <f>K196/C196</f>
        <v>723.00605166051662</v>
      </c>
      <c r="M196" s="110">
        <f>MAX(ROUND((L196-M$2),2),0)</f>
        <v>62.71</v>
      </c>
      <c r="N196" s="125">
        <f>MAX(ROUND((M196*C196),2),0)</f>
        <v>33988.82</v>
      </c>
      <c r="O196" s="125">
        <f>ROUND(+N196*$O$2,2)</f>
        <v>43745.19</v>
      </c>
      <c r="P196" s="125">
        <f>+O196-R196</f>
        <v>0</v>
      </c>
      <c r="Q196" s="137">
        <f>N196/N$2</f>
        <v>2.2255162869256879E-3</v>
      </c>
      <c r="R196" s="8">
        <f>ROUND(Q196*N$435,2)-0</f>
        <v>43745.19</v>
      </c>
      <c r="S196" s="7">
        <v>32567.26</v>
      </c>
      <c r="T196" s="7">
        <f>+T195+1</f>
        <v>83</v>
      </c>
      <c r="U196" s="7">
        <f>+U195+1</f>
        <v>1</v>
      </c>
      <c r="V196" s="7">
        <f>SUM(A196-W196)</f>
        <v>0</v>
      </c>
      <c r="W196" s="9">
        <v>3206</v>
      </c>
      <c r="X196" s="10" t="s">
        <v>200</v>
      </c>
      <c r="Y196" s="11">
        <v>112.71225338701686</v>
      </c>
      <c r="Z196" s="144">
        <f>C196/Y196</f>
        <v>4.8087052091749953</v>
      </c>
      <c r="AA196" s="7"/>
      <c r="AB196" s="171" t="s">
        <v>572</v>
      </c>
      <c r="AC196" s="171" t="s">
        <v>425</v>
      </c>
      <c r="AD196" s="172">
        <v>61576.1</v>
      </c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</row>
    <row r="197" spans="1:41" ht="15" x14ac:dyDescent="0.3">
      <c r="A197" s="7">
        <v>3213</v>
      </c>
      <c r="B197" s="7" t="s">
        <v>201</v>
      </c>
      <c r="C197" s="7">
        <v>491</v>
      </c>
      <c r="D197" s="8">
        <v>299993.69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4">
        <f>+SUM(D197-E197-F197-G197-H197-I197-J197)</f>
        <v>299993.69</v>
      </c>
      <c r="L197" s="8">
        <f>K197/C197</f>
        <v>610.98511201629333</v>
      </c>
      <c r="M197" s="110">
        <f>MAX(ROUND((L197-M$2),2),0)</f>
        <v>0</v>
      </c>
      <c r="N197" s="125">
        <f>MAX(ROUND((M197*C197),2),0)</f>
        <v>0</v>
      </c>
      <c r="O197" s="125"/>
      <c r="P197" s="125"/>
      <c r="Q197" s="137">
        <f>N197/N$2</f>
        <v>0</v>
      </c>
      <c r="R197" s="8">
        <f>ROUND(Q197*N$435,2)-0</f>
        <v>0</v>
      </c>
      <c r="S197" s="7">
        <v>0</v>
      </c>
      <c r="T197" s="7">
        <f>+T196+1</f>
        <v>84</v>
      </c>
      <c r="U197" s="7"/>
      <c r="V197" s="7">
        <f>SUM(A197-W197)</f>
        <v>0</v>
      </c>
      <c r="W197" s="9">
        <v>3213</v>
      </c>
      <c r="X197" s="10" t="s">
        <v>201</v>
      </c>
      <c r="Y197" s="11">
        <v>109.35430653108558</v>
      </c>
      <c r="Z197" s="144">
        <f>C197/Y197</f>
        <v>4.48999235215694</v>
      </c>
      <c r="AA197" s="7"/>
      <c r="AB197" s="171" t="s">
        <v>526</v>
      </c>
      <c r="AC197" s="171" t="s">
        <v>426</v>
      </c>
      <c r="AD197" s="172">
        <v>139730.57</v>
      </c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</row>
    <row r="198" spans="1:41" ht="15" x14ac:dyDescent="0.3">
      <c r="A198" s="7">
        <v>3220</v>
      </c>
      <c r="B198" s="7" t="s">
        <v>202</v>
      </c>
      <c r="C198" s="7">
        <v>1792</v>
      </c>
      <c r="D198" s="8">
        <v>1334229.22</v>
      </c>
      <c r="E198" s="8">
        <v>148.19999999999999</v>
      </c>
      <c r="F198" s="8">
        <v>2635.7</v>
      </c>
      <c r="G198" s="8">
        <v>0</v>
      </c>
      <c r="H198" s="8">
        <v>0</v>
      </c>
      <c r="I198" s="8">
        <v>0</v>
      </c>
      <c r="J198" s="8">
        <v>0</v>
      </c>
      <c r="K198" s="4">
        <f>+SUM(D198-E198-F198-G198-H198-I198-J198)</f>
        <v>1331445.32</v>
      </c>
      <c r="L198" s="8">
        <f>K198/C198</f>
        <v>742.99404017857148</v>
      </c>
      <c r="M198" s="110">
        <f>MAX(ROUND((L198-M$2),2),0)</f>
        <v>82.69</v>
      </c>
      <c r="N198" s="125">
        <f>MAX(ROUND((M198*C198),2),0)</f>
        <v>148180.48000000001</v>
      </c>
      <c r="O198" s="125">
        <f>ROUND(+N198*$O$2,2)</f>
        <v>190715.17</v>
      </c>
      <c r="P198" s="125">
        <f>+O198-R198</f>
        <v>0</v>
      </c>
      <c r="Q198" s="137">
        <f>N198/N$2</f>
        <v>9.702545473613565E-3</v>
      </c>
      <c r="R198" s="8">
        <f>ROUND(Q198*N$435,2)-0</f>
        <v>190715.17</v>
      </c>
      <c r="S198" s="7">
        <v>141982.95000000001</v>
      </c>
      <c r="T198" s="7">
        <f>+T197+1</f>
        <v>85</v>
      </c>
      <c r="U198" s="7">
        <f>+U197+1</f>
        <v>1</v>
      </c>
      <c r="V198" s="7">
        <f>SUM(A198-W198)</f>
        <v>0</v>
      </c>
      <c r="W198" s="9">
        <v>3220</v>
      </c>
      <c r="X198" s="10" t="s">
        <v>202</v>
      </c>
      <c r="Y198" s="11">
        <v>171.55567761575526</v>
      </c>
      <c r="Z198" s="144">
        <f>C198/Y198</f>
        <v>10.445588422982201</v>
      </c>
      <c r="AA198" s="7"/>
      <c r="AB198" s="171" t="s">
        <v>594</v>
      </c>
      <c r="AC198" s="171" t="s">
        <v>428</v>
      </c>
      <c r="AD198" s="172">
        <v>42353.04</v>
      </c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</row>
    <row r="199" spans="1:41" ht="15" x14ac:dyDescent="0.3">
      <c r="A199" s="148">
        <v>3269</v>
      </c>
      <c r="B199" s="148" t="s">
        <v>203</v>
      </c>
      <c r="C199" s="148">
        <v>26882</v>
      </c>
      <c r="D199" s="149">
        <v>8448967.3000000007</v>
      </c>
      <c r="E199" s="149">
        <v>0</v>
      </c>
      <c r="F199" s="149">
        <v>0</v>
      </c>
      <c r="G199" s="149">
        <v>0</v>
      </c>
      <c r="H199" s="149">
        <v>0</v>
      </c>
      <c r="I199" s="149">
        <v>0</v>
      </c>
      <c r="J199" s="149">
        <v>0</v>
      </c>
      <c r="K199" s="150">
        <f>+SUM(D199-E199-F199-G199-H199-I199-J199)</f>
        <v>8448967.3000000007</v>
      </c>
      <c r="L199" s="149">
        <f>K199/C199</f>
        <v>314.2983148575255</v>
      </c>
      <c r="M199" s="151">
        <f>MAX(ROUND((L199-M$2),2),0)</f>
        <v>0</v>
      </c>
      <c r="N199" s="152">
        <f>MAX(ROUND((M199*C199),2),0)</f>
        <v>0</v>
      </c>
      <c r="O199" s="152"/>
      <c r="P199" s="152"/>
      <c r="Q199" s="153">
        <f>N199/N$2</f>
        <v>0</v>
      </c>
      <c r="R199" s="8">
        <f>ROUND(Q199*N$435,2)-0</f>
        <v>0</v>
      </c>
      <c r="S199" s="148">
        <v>0</v>
      </c>
      <c r="T199" s="7">
        <f>+T198+1</f>
        <v>86</v>
      </c>
      <c r="U199" s="148"/>
      <c r="V199" s="148">
        <f>SUM(A199-W199)</f>
        <v>0</v>
      </c>
      <c r="W199" s="154">
        <v>3269</v>
      </c>
      <c r="X199" s="155" t="s">
        <v>203</v>
      </c>
      <c r="Y199" s="156">
        <v>96.248970378954908</v>
      </c>
      <c r="Z199" s="157">
        <f>C199/Y199</f>
        <v>279.29649422907301</v>
      </c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</row>
    <row r="200" spans="1:41" ht="15" x14ac:dyDescent="0.3">
      <c r="A200" s="7">
        <v>3276</v>
      </c>
      <c r="B200" s="7" t="s">
        <v>204</v>
      </c>
      <c r="C200" s="7">
        <v>641</v>
      </c>
      <c r="D200" s="8">
        <v>492917.76000000001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4">
        <f>+SUM(D200-E200-F200-G200-H200-I200-J200)</f>
        <v>492917.76000000001</v>
      </c>
      <c r="L200" s="8">
        <f>K200/C200</f>
        <v>768.98246489859594</v>
      </c>
      <c r="M200" s="110">
        <f>MAX(ROUND((L200-M$2),2),0)</f>
        <v>108.68</v>
      </c>
      <c r="N200" s="125">
        <f>MAX(ROUND((M200*C200),2),0)</f>
        <v>69663.88</v>
      </c>
      <c r="O200" s="125">
        <f>ROUND(+N200*$O$2,2)</f>
        <v>89660.66</v>
      </c>
      <c r="P200" s="125">
        <f>+O200-R200</f>
        <v>0</v>
      </c>
      <c r="Q200" s="137">
        <f>N200/N$2</f>
        <v>4.5614440145446862E-3</v>
      </c>
      <c r="R200" s="8">
        <f>ROUND(Q200*N$435,2)-0</f>
        <v>89660.66</v>
      </c>
      <c r="S200" s="7">
        <v>66750.240000000005</v>
      </c>
      <c r="T200" s="7">
        <f>+T199+1</f>
        <v>87</v>
      </c>
      <c r="U200" s="7">
        <f>+U199+1</f>
        <v>1</v>
      </c>
      <c r="V200" s="7">
        <f>SUM(A200-W200)</f>
        <v>0</v>
      </c>
      <c r="W200" s="9">
        <v>3276</v>
      </c>
      <c r="X200" s="10" t="s">
        <v>204</v>
      </c>
      <c r="Y200" s="11">
        <v>109.89813638858554</v>
      </c>
      <c r="Z200" s="144">
        <f>C200/Y200</f>
        <v>5.8326739748662089</v>
      </c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</row>
    <row r="201" spans="1:41" ht="15" x14ac:dyDescent="0.3">
      <c r="A201" s="148">
        <v>3290</v>
      </c>
      <c r="B201" s="148" t="s">
        <v>205</v>
      </c>
      <c r="C201" s="148">
        <v>5216</v>
      </c>
      <c r="D201" s="149">
        <v>1651543.07</v>
      </c>
      <c r="E201" s="149">
        <v>0</v>
      </c>
      <c r="F201" s="149">
        <v>0</v>
      </c>
      <c r="G201" s="149">
        <v>0</v>
      </c>
      <c r="H201" s="149">
        <v>0</v>
      </c>
      <c r="I201" s="149">
        <v>0</v>
      </c>
      <c r="J201" s="149">
        <v>0</v>
      </c>
      <c r="K201" s="150">
        <f>+SUM(D201-E201-F201-G201-H201-I201-J201)</f>
        <v>1651543.07</v>
      </c>
      <c r="L201" s="149">
        <f>K201/C201</f>
        <v>316.63018980061349</v>
      </c>
      <c r="M201" s="151">
        <f>MAX(ROUND((L201-M$2),2),0)</f>
        <v>0</v>
      </c>
      <c r="N201" s="152">
        <f>MAX(ROUND((M201*C201),2),0)</f>
        <v>0</v>
      </c>
      <c r="O201" s="152"/>
      <c r="P201" s="152"/>
      <c r="Q201" s="153">
        <f>N201/N$2</f>
        <v>0</v>
      </c>
      <c r="R201" s="8">
        <f>ROUND(Q201*N$435,2)-0</f>
        <v>0</v>
      </c>
      <c r="S201" s="148">
        <v>0</v>
      </c>
      <c r="T201" s="7">
        <f>+T200+1</f>
        <v>88</v>
      </c>
      <c r="U201" s="148"/>
      <c r="V201" s="148">
        <f>SUM(A201-W201)</f>
        <v>0</v>
      </c>
      <c r="W201" s="154">
        <v>3290</v>
      </c>
      <c r="X201" s="155" t="s">
        <v>205</v>
      </c>
      <c r="Y201" s="156">
        <v>92.637106354081283</v>
      </c>
      <c r="Z201" s="157">
        <f>C201/Y201</f>
        <v>56.305731097247303</v>
      </c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</row>
    <row r="202" spans="1:41" ht="15" x14ac:dyDescent="0.3">
      <c r="A202" s="7">
        <v>3297</v>
      </c>
      <c r="B202" s="7" t="s">
        <v>206</v>
      </c>
      <c r="C202" s="7">
        <v>1249</v>
      </c>
      <c r="D202" s="8">
        <v>1442408.24</v>
      </c>
      <c r="E202" s="8">
        <v>0</v>
      </c>
      <c r="F202" s="8">
        <v>19791.419999999998</v>
      </c>
      <c r="G202" s="8">
        <v>5966.32</v>
      </c>
      <c r="H202" s="8">
        <v>0</v>
      </c>
      <c r="I202" s="8">
        <v>0</v>
      </c>
      <c r="J202" s="8">
        <v>0</v>
      </c>
      <c r="K202" s="4">
        <f>+SUM(D202-E202-F202-G202-H202-I202-J202)</f>
        <v>1416650.5</v>
      </c>
      <c r="L202" s="8">
        <f>K202/C202</f>
        <v>1134.2277822257806</v>
      </c>
      <c r="M202" s="110">
        <f>MAX(ROUND((L202-M$2),2),0)</f>
        <v>473.93</v>
      </c>
      <c r="N202" s="125">
        <f>MAX(ROUND((M202*C202),2),0)</f>
        <v>591938.56999999995</v>
      </c>
      <c r="O202" s="125">
        <f>ROUND(+N202*$O$2,2)</f>
        <v>761852.49</v>
      </c>
      <c r="P202" s="125">
        <f>+O202-R202</f>
        <v>0</v>
      </c>
      <c r="Q202" s="137">
        <f>N202/N$2</f>
        <v>3.8758889787715529E-2</v>
      </c>
      <c r="R202" s="8">
        <f>ROUND(Q202*N$435,2)-0</f>
        <v>761852.49</v>
      </c>
      <c r="S202" s="7">
        <v>567181.19999999995</v>
      </c>
      <c r="T202" s="7">
        <f>+T201+1</f>
        <v>89</v>
      </c>
      <c r="U202" s="7">
        <f>+U201+1</f>
        <v>1</v>
      </c>
      <c r="V202" s="7">
        <f>SUM(A202-W202)</f>
        <v>0</v>
      </c>
      <c r="W202" s="9">
        <v>3297</v>
      </c>
      <c r="X202" s="10" t="s">
        <v>206</v>
      </c>
      <c r="Y202" s="11">
        <v>446.22582605728735</v>
      </c>
      <c r="Z202" s="144">
        <f>C202/Y202</f>
        <v>2.7990311789789839</v>
      </c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</row>
    <row r="203" spans="1:41" ht="15" x14ac:dyDescent="0.3">
      <c r="A203" s="148">
        <v>1897</v>
      </c>
      <c r="B203" s="148" t="s">
        <v>207</v>
      </c>
      <c r="C203" s="148">
        <v>394</v>
      </c>
      <c r="D203" s="149">
        <v>379659.95</v>
      </c>
      <c r="E203" s="149">
        <v>0</v>
      </c>
      <c r="F203" s="149">
        <v>0</v>
      </c>
      <c r="G203" s="149">
        <v>0</v>
      </c>
      <c r="H203" s="149">
        <v>0</v>
      </c>
      <c r="I203" s="149">
        <v>0</v>
      </c>
      <c r="J203" s="149">
        <v>0</v>
      </c>
      <c r="K203" s="150">
        <f>+SUM(D203-E203-F203-G203-H203-I203-J203)</f>
        <v>379659.95</v>
      </c>
      <c r="L203" s="149">
        <f>K203/C203</f>
        <v>963.60393401015233</v>
      </c>
      <c r="M203" s="151">
        <f>MAX(ROUND((L203-M$2),2),0)</f>
        <v>303.3</v>
      </c>
      <c r="N203" s="152">
        <v>0</v>
      </c>
      <c r="O203" s="152"/>
      <c r="P203" s="152"/>
      <c r="Q203" s="153">
        <f>N203/N$2</f>
        <v>0</v>
      </c>
      <c r="R203" s="8">
        <f>ROUND(Q203*N$435,2)-0</f>
        <v>0</v>
      </c>
      <c r="S203" s="148">
        <v>0</v>
      </c>
      <c r="T203" s="7">
        <f>+T202+1</f>
        <v>90</v>
      </c>
      <c r="U203" s="148"/>
      <c r="V203" s="148">
        <f>SUM(A203-W203)</f>
        <v>0</v>
      </c>
      <c r="W203" s="154">
        <v>1897</v>
      </c>
      <c r="X203" s="155" t="s">
        <v>207</v>
      </c>
      <c r="Y203" s="156">
        <v>6.2294990489126061</v>
      </c>
      <c r="Z203" s="157">
        <f>C203/Y203</f>
        <v>63.247461297674477</v>
      </c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</row>
    <row r="204" spans="1:41" ht="15" x14ac:dyDescent="0.3">
      <c r="A204" s="7">
        <v>3304</v>
      </c>
      <c r="B204" s="7" t="s">
        <v>208</v>
      </c>
      <c r="C204" s="7">
        <v>710</v>
      </c>
      <c r="D204" s="8">
        <v>628791.11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4">
        <f>+SUM(D204-E204-F204-G204-H204-I204-J204)</f>
        <v>628791.11</v>
      </c>
      <c r="L204" s="8">
        <f>K204/C204</f>
        <v>885.62128169014079</v>
      </c>
      <c r="M204" s="110">
        <f>MAX(ROUND((L204-M$2),2),0)</f>
        <v>225.32</v>
      </c>
      <c r="N204" s="125">
        <f>MAX(ROUND((M204*C204),2),0)</f>
        <v>159977.20000000001</v>
      </c>
      <c r="O204" s="125">
        <f>ROUND(+N204*$O$2,2)</f>
        <v>205898.1</v>
      </c>
      <c r="P204" s="125">
        <f>+O204-R204</f>
        <v>0</v>
      </c>
      <c r="Q204" s="137">
        <f>N204/N$2</f>
        <v>1.0474969832338052E-2</v>
      </c>
      <c r="R204" s="8">
        <f>ROUND(Q204*N$435,2)-0</f>
        <v>205898.1</v>
      </c>
      <c r="S204" s="7">
        <v>153286.28</v>
      </c>
      <c r="T204" s="7">
        <f>+T203+1</f>
        <v>91</v>
      </c>
      <c r="U204" s="7">
        <f>+U203+1</f>
        <v>1</v>
      </c>
      <c r="V204" s="7">
        <f>SUM(A204-W204)</f>
        <v>0</v>
      </c>
      <c r="W204" s="9">
        <v>3304</v>
      </c>
      <c r="X204" s="10" t="s">
        <v>208</v>
      </c>
      <c r="Y204" s="11">
        <v>104.0054638102406</v>
      </c>
      <c r="Z204" s="144">
        <f>C204/Y204</f>
        <v>6.8265644321860321</v>
      </c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</row>
    <row r="205" spans="1:41" ht="15" x14ac:dyDescent="0.3">
      <c r="A205" s="7">
        <v>3311</v>
      </c>
      <c r="B205" s="7" t="s">
        <v>209</v>
      </c>
      <c r="C205" s="7">
        <v>2172</v>
      </c>
      <c r="D205" s="8">
        <v>755805.94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4">
        <f>+SUM(D205-E205-F205-G205-H205-I205-J205)</f>
        <v>755805.94</v>
      </c>
      <c r="L205" s="8">
        <f>K205/C205</f>
        <v>347.97695211786368</v>
      </c>
      <c r="M205" s="110">
        <f>MAX(ROUND((L205-M$2),2),0)</f>
        <v>0</v>
      </c>
      <c r="N205" s="125">
        <f>MAX(ROUND((M205*C205),2),0)</f>
        <v>0</v>
      </c>
      <c r="O205" s="125"/>
      <c r="P205" s="125"/>
      <c r="Q205" s="137">
        <f>N205/N$2</f>
        <v>0</v>
      </c>
      <c r="R205" s="8">
        <f>ROUND(Q205*N$435,2)-0</f>
        <v>0</v>
      </c>
      <c r="S205" s="7">
        <v>0</v>
      </c>
      <c r="T205" s="7">
        <f>+T204+1</f>
        <v>92</v>
      </c>
      <c r="U205" s="7"/>
      <c r="V205" s="7">
        <f>SUM(A205-W205)</f>
        <v>0</v>
      </c>
      <c r="W205" s="9">
        <v>3311</v>
      </c>
      <c r="X205" s="10" t="s">
        <v>209</v>
      </c>
      <c r="Y205" s="11">
        <v>97.39110088258235</v>
      </c>
      <c r="Z205" s="144">
        <f>C205/Y205</f>
        <v>22.301832306204535</v>
      </c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</row>
    <row r="206" spans="1:41" ht="15" x14ac:dyDescent="0.3">
      <c r="A206" s="7">
        <v>3318</v>
      </c>
      <c r="B206" s="7" t="s">
        <v>210</v>
      </c>
      <c r="C206" s="7">
        <v>492</v>
      </c>
      <c r="D206" s="8">
        <v>263502.61</v>
      </c>
      <c r="E206" s="8">
        <v>265.14999999999998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4">
        <f>+SUM(D206-E206-F206-G206-H206-I206-J206)</f>
        <v>263237.45999999996</v>
      </c>
      <c r="L206" s="8">
        <f>K206/C206</f>
        <v>535.03548780487802</v>
      </c>
      <c r="M206" s="110">
        <f>MAX(ROUND((L206-M$2),2),0)</f>
        <v>0</v>
      </c>
      <c r="N206" s="125">
        <f>MAX(ROUND((M206*C206),2),0)</f>
        <v>0</v>
      </c>
      <c r="O206" s="125"/>
      <c r="P206" s="125"/>
      <c r="Q206" s="137">
        <f>N206/N$2</f>
        <v>0</v>
      </c>
      <c r="R206" s="8">
        <f>ROUND(Q206*N$435,2)-0</f>
        <v>0</v>
      </c>
      <c r="S206" s="7">
        <v>0</v>
      </c>
      <c r="T206" s="7">
        <f>+T205+1</f>
        <v>93</v>
      </c>
      <c r="U206" s="7"/>
      <c r="V206" s="7">
        <f>SUM(A206-W206)</f>
        <v>0</v>
      </c>
      <c r="W206" s="9">
        <v>3318</v>
      </c>
      <c r="X206" s="10" t="s">
        <v>210</v>
      </c>
      <c r="Y206" s="11">
        <v>127.10044003040944</v>
      </c>
      <c r="Z206" s="144">
        <f>C206/Y206</f>
        <v>3.870954340380619</v>
      </c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</row>
    <row r="207" spans="1:41" ht="15" x14ac:dyDescent="0.3">
      <c r="A207" s="7">
        <v>3325</v>
      </c>
      <c r="B207" s="7" t="s">
        <v>211</v>
      </c>
      <c r="C207" s="7">
        <v>837</v>
      </c>
      <c r="D207" s="8">
        <v>548781.48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4">
        <f>+SUM(D207-E207-F207-G207-H207-I207-J207)</f>
        <v>548781.48</v>
      </c>
      <c r="L207" s="8">
        <f>K207/C207</f>
        <v>655.65290322580643</v>
      </c>
      <c r="M207" s="110">
        <f>MAX(ROUND((L207-M$2),2),0)</f>
        <v>0</v>
      </c>
      <c r="N207" s="125">
        <f>MAX(ROUND((M207*C207),2),0)</f>
        <v>0</v>
      </c>
      <c r="O207" s="125"/>
      <c r="P207" s="125"/>
      <c r="Q207" s="137">
        <f>N207/N$2</f>
        <v>0</v>
      </c>
      <c r="R207" s="8">
        <f>ROUND(Q207*N$435,2)-0</f>
        <v>0</v>
      </c>
      <c r="S207" s="7">
        <v>0</v>
      </c>
      <c r="T207" s="7">
        <f>+T206+1</f>
        <v>94</v>
      </c>
      <c r="U207" s="7"/>
      <c r="V207" s="7">
        <f>SUM(A207-W207)</f>
        <v>0</v>
      </c>
      <c r="W207" s="9">
        <v>3325</v>
      </c>
      <c r="X207" s="10" t="s">
        <v>211</v>
      </c>
      <c r="Y207" s="11">
        <v>177.79642191844206</v>
      </c>
      <c r="Z207" s="144">
        <f>C207/Y207</f>
        <v>4.7076312952121429</v>
      </c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</row>
    <row r="208" spans="1:41" ht="15" x14ac:dyDescent="0.3">
      <c r="A208" s="7">
        <v>3332</v>
      </c>
      <c r="B208" s="7" t="s">
        <v>212</v>
      </c>
      <c r="C208" s="7">
        <v>1007</v>
      </c>
      <c r="D208" s="8">
        <v>765741.24</v>
      </c>
      <c r="E208" s="8">
        <v>1400</v>
      </c>
      <c r="F208" s="8">
        <v>0</v>
      </c>
      <c r="G208" s="8">
        <v>3628.62</v>
      </c>
      <c r="H208" s="8">
        <v>0</v>
      </c>
      <c r="I208" s="8">
        <v>0</v>
      </c>
      <c r="J208" s="8">
        <v>0</v>
      </c>
      <c r="K208" s="4">
        <f>+SUM(D208-E208-F208-G208-H208-I208-J208)</f>
        <v>760712.62</v>
      </c>
      <c r="L208" s="8">
        <f>K208/C208</f>
        <v>755.42464746772589</v>
      </c>
      <c r="M208" s="110">
        <f>MAX(ROUND((L208-M$2),2),0)</f>
        <v>95.12</v>
      </c>
      <c r="N208" s="125">
        <f>MAX(ROUND((M208*C208),2),0)</f>
        <v>95785.84</v>
      </c>
      <c r="O208" s="125">
        <f>ROUND(+N208*$O$2,2)</f>
        <v>123280.83</v>
      </c>
      <c r="P208" s="125">
        <f>+O208-R208</f>
        <v>0</v>
      </c>
      <c r="Q208" s="137">
        <f>N208/N$2</f>
        <v>6.2718548916042994E-3</v>
      </c>
      <c r="R208" s="8">
        <f>ROUND(Q208*N$435,2)-0</f>
        <v>123280.83</v>
      </c>
      <c r="S208" s="7">
        <v>91779.67</v>
      </c>
      <c r="T208" s="7">
        <f>+T207+1</f>
        <v>95</v>
      </c>
      <c r="U208" s="7">
        <f>+U207+1</f>
        <v>1</v>
      </c>
      <c r="V208" s="7">
        <f>SUM(A208-W208)</f>
        <v>0</v>
      </c>
      <c r="W208" s="9">
        <v>3332</v>
      </c>
      <c r="X208" s="10" t="s">
        <v>212</v>
      </c>
      <c r="Y208" s="11">
        <v>55.824493367707113</v>
      </c>
      <c r="Z208" s="144">
        <f>C208/Y208</f>
        <v>18.038676918517652</v>
      </c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</row>
    <row r="209" spans="1:41" ht="15" x14ac:dyDescent="0.3">
      <c r="A209" s="7">
        <v>3339</v>
      </c>
      <c r="B209" s="7" t="s">
        <v>213</v>
      </c>
      <c r="C209" s="7">
        <v>3910</v>
      </c>
      <c r="D209" s="8">
        <v>1986725.56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4">
        <f>+SUM(D209-E209-F209-G209-H209-I209-J209)</f>
        <v>1986725.56</v>
      </c>
      <c r="L209" s="8">
        <f>K209/C209</f>
        <v>508.11395396419437</v>
      </c>
      <c r="M209" s="110">
        <f>MAX(ROUND((L209-M$2),2),0)</f>
        <v>0</v>
      </c>
      <c r="N209" s="125">
        <f>MAX(ROUND((M209*C209),2),0)</f>
        <v>0</v>
      </c>
      <c r="O209" s="125"/>
      <c r="P209" s="125"/>
      <c r="Q209" s="137">
        <f>N209/N$2</f>
        <v>0</v>
      </c>
      <c r="R209" s="8">
        <f>ROUND(Q209*N$435,2)-0</f>
        <v>0</v>
      </c>
      <c r="S209" s="7">
        <v>0</v>
      </c>
      <c r="T209" s="7">
        <f>+T208+1</f>
        <v>96</v>
      </c>
      <c r="U209" s="7"/>
      <c r="V209" s="7">
        <f>SUM(A209-W209)</f>
        <v>0</v>
      </c>
      <c r="W209" s="9">
        <v>3339</v>
      </c>
      <c r="X209" s="10" t="s">
        <v>445</v>
      </c>
      <c r="Y209" s="11">
        <v>188.9456697254079</v>
      </c>
      <c r="Z209" s="144">
        <f>C209/Y209</f>
        <v>20.693779358279809</v>
      </c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</row>
    <row r="210" spans="1:41" ht="15" x14ac:dyDescent="0.3">
      <c r="A210" s="7">
        <v>3360</v>
      </c>
      <c r="B210" s="7" t="s">
        <v>214</v>
      </c>
      <c r="C210" s="7">
        <v>1427</v>
      </c>
      <c r="D210" s="8">
        <v>639560.63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4">
        <f>+SUM(D210-E210-F210-G210-H210-I210-J210)</f>
        <v>639560.63</v>
      </c>
      <c r="L210" s="8">
        <f>K210/C210</f>
        <v>448.18544498948842</v>
      </c>
      <c r="M210" s="110">
        <f>MAX(ROUND((L210-M$2),2),0)</f>
        <v>0</v>
      </c>
      <c r="N210" s="125">
        <f>MAX(ROUND((M210*C210),2),0)</f>
        <v>0</v>
      </c>
      <c r="O210" s="125"/>
      <c r="P210" s="125"/>
      <c r="Q210" s="137">
        <f>N210/N$2</f>
        <v>0</v>
      </c>
      <c r="R210" s="8">
        <f>ROUND(Q210*N$435,2)-0</f>
        <v>0</v>
      </c>
      <c r="S210" s="7">
        <v>0</v>
      </c>
      <c r="T210" s="7">
        <f>+T209+1</f>
        <v>97</v>
      </c>
      <c r="U210" s="7"/>
      <c r="V210" s="7">
        <f>SUM(A210-W210)</f>
        <v>0</v>
      </c>
      <c r="W210" s="9">
        <v>3360</v>
      </c>
      <c r="X210" s="10" t="s">
        <v>214</v>
      </c>
      <c r="Y210" s="11">
        <v>207.86199320807083</v>
      </c>
      <c r="Z210" s="144">
        <f>C210/Y210</f>
        <v>6.8651318982184799</v>
      </c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</row>
    <row r="211" spans="1:41" ht="15" x14ac:dyDescent="0.3">
      <c r="A211" s="7">
        <v>3367</v>
      </c>
      <c r="B211" s="7" t="s">
        <v>215</v>
      </c>
      <c r="C211" s="7">
        <v>1105</v>
      </c>
      <c r="D211" s="8">
        <v>402099.26</v>
      </c>
      <c r="E211" s="8">
        <v>0</v>
      </c>
      <c r="F211" s="8">
        <v>0</v>
      </c>
      <c r="G211" s="8">
        <v>20432</v>
      </c>
      <c r="H211" s="8">
        <v>0</v>
      </c>
      <c r="I211" s="8">
        <v>0</v>
      </c>
      <c r="J211" s="8">
        <v>0</v>
      </c>
      <c r="K211" s="4">
        <f>+SUM(D211-E211-F211-G211-H211-I211-J211)</f>
        <v>381667.26</v>
      </c>
      <c r="L211" s="8">
        <f>K211/C211</f>
        <v>345.40023529411764</v>
      </c>
      <c r="M211" s="110">
        <f>MAX(ROUND((L211-M$2),2),0)</f>
        <v>0</v>
      </c>
      <c r="N211" s="125">
        <f>MAX(ROUND((M211*C211),2),0)</f>
        <v>0</v>
      </c>
      <c r="O211" s="125"/>
      <c r="P211" s="125"/>
      <c r="Q211" s="137">
        <f>N211/N$2</f>
        <v>0</v>
      </c>
      <c r="R211" s="8">
        <f>ROUND(Q211*N$435,2)-0</f>
        <v>0</v>
      </c>
      <c r="S211" s="7">
        <v>0</v>
      </c>
      <c r="T211" s="7">
        <f>+T210+1</f>
        <v>98</v>
      </c>
      <c r="U211" s="7"/>
      <c r="V211" s="7">
        <f>SUM(A211-W211)</f>
        <v>0</v>
      </c>
      <c r="W211" s="9">
        <v>3367</v>
      </c>
      <c r="X211" s="10" t="s">
        <v>215</v>
      </c>
      <c r="Y211" s="11">
        <v>97.808147262297268</v>
      </c>
      <c r="Z211" s="144">
        <f>C211/Y211</f>
        <v>11.297627354464279</v>
      </c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</row>
    <row r="212" spans="1:41" ht="15" x14ac:dyDescent="0.3">
      <c r="A212" s="148">
        <v>3381</v>
      </c>
      <c r="B212" s="148" t="s">
        <v>216</v>
      </c>
      <c r="C212" s="148">
        <v>2327</v>
      </c>
      <c r="D212" s="149">
        <v>813211.54</v>
      </c>
      <c r="E212" s="149">
        <v>10800</v>
      </c>
      <c r="F212" s="149">
        <v>0</v>
      </c>
      <c r="G212" s="149">
        <v>0</v>
      </c>
      <c r="H212" s="149">
        <v>0</v>
      </c>
      <c r="I212" s="149">
        <v>0</v>
      </c>
      <c r="J212" s="149">
        <v>0</v>
      </c>
      <c r="K212" s="150">
        <f>+SUM(D212-E212-F212-G212-H212-I212-J212)</f>
        <v>802411.54</v>
      </c>
      <c r="L212" s="149">
        <f>K212/C212</f>
        <v>344.82661796304257</v>
      </c>
      <c r="M212" s="151">
        <f>MAX(ROUND((L212-M$2),2),0)</f>
        <v>0</v>
      </c>
      <c r="N212" s="152">
        <f>MAX(ROUND((M212*C212),2),0)</f>
        <v>0</v>
      </c>
      <c r="O212" s="152"/>
      <c r="P212" s="152"/>
      <c r="Q212" s="153">
        <f>N212/N$2</f>
        <v>0</v>
      </c>
      <c r="R212" s="8">
        <f>ROUND(Q212*N$435,2)-0</f>
        <v>0</v>
      </c>
      <c r="S212" s="148">
        <v>0</v>
      </c>
      <c r="T212" s="7">
        <f>+T211+1</f>
        <v>99</v>
      </c>
      <c r="U212" s="148"/>
      <c r="V212" s="148">
        <f>SUM(A212-W212)</f>
        <v>0</v>
      </c>
      <c r="W212" s="154">
        <v>3381</v>
      </c>
      <c r="X212" s="155" t="s">
        <v>446</v>
      </c>
      <c r="Y212" s="156">
        <v>23.251919277529051</v>
      </c>
      <c r="Z212" s="157">
        <f>C212/Y212</f>
        <v>100.07776012919683</v>
      </c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</row>
    <row r="213" spans="1:41" ht="15" x14ac:dyDescent="0.3">
      <c r="A213" s="7">
        <v>3409</v>
      </c>
      <c r="B213" s="7" t="s">
        <v>217</v>
      </c>
      <c r="C213" s="7">
        <v>2153</v>
      </c>
      <c r="D213" s="8">
        <v>1131184.93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4">
        <f>+SUM(D213-E213-F213-G213-H213-I213-J213)</f>
        <v>1131184.93</v>
      </c>
      <c r="L213" s="8">
        <f>K213/C213</f>
        <v>525.39941012540635</v>
      </c>
      <c r="M213" s="110">
        <f>MAX(ROUND((L213-M$2),2),0)</f>
        <v>0</v>
      </c>
      <c r="N213" s="125">
        <f>MAX(ROUND((M213*C213),2),0)</f>
        <v>0</v>
      </c>
      <c r="O213" s="125"/>
      <c r="P213" s="125"/>
      <c r="Q213" s="137">
        <f>N213/N$2</f>
        <v>0</v>
      </c>
      <c r="R213" s="8">
        <f>ROUND(Q213*N$435,2)-0</f>
        <v>0</v>
      </c>
      <c r="S213" s="7">
        <v>0</v>
      </c>
      <c r="T213" s="7">
        <f>+T212+1</f>
        <v>100</v>
      </c>
      <c r="U213" s="7"/>
      <c r="V213" s="7">
        <f>SUM(A213-W213)</f>
        <v>0</v>
      </c>
      <c r="W213" s="9">
        <v>3409</v>
      </c>
      <c r="X213" s="10" t="s">
        <v>447</v>
      </c>
      <c r="Y213" s="11">
        <v>350.44489514701161</v>
      </c>
      <c r="Z213" s="144">
        <f>C213/Y213</f>
        <v>6.1436192389015014</v>
      </c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</row>
    <row r="214" spans="1:41" ht="15" x14ac:dyDescent="0.3">
      <c r="A214" s="7">
        <v>3427</v>
      </c>
      <c r="B214" s="7" t="s">
        <v>218</v>
      </c>
      <c r="C214" s="7">
        <v>263</v>
      </c>
      <c r="D214" s="8">
        <v>194833.54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4">
        <f>+SUM(D214-E214-F214-G214-H214-I214-J214)</f>
        <v>194833.54</v>
      </c>
      <c r="L214" s="8">
        <f>K214/C214</f>
        <v>740.8119391634981</v>
      </c>
      <c r="M214" s="110">
        <f>MAX(ROUND((L214-M$2),2),0)</f>
        <v>80.510000000000005</v>
      </c>
      <c r="N214" s="125">
        <f>MAX(ROUND((M214*C214),2),0)</f>
        <v>21174.13</v>
      </c>
      <c r="O214" s="125">
        <f>ROUND(+N214*$O$2,2)</f>
        <v>27252.09</v>
      </c>
      <c r="P214" s="125">
        <f>+O214-R214</f>
        <v>0</v>
      </c>
      <c r="Q214" s="137">
        <f>N214/N$2</f>
        <v>1.3864373984293018E-3</v>
      </c>
      <c r="R214" s="8">
        <f>ROUND(Q214*N$435,2)-0</f>
        <v>27252.09</v>
      </c>
      <c r="S214" s="7">
        <v>20288.54</v>
      </c>
      <c r="T214" s="7">
        <f>+T213+1</f>
        <v>101</v>
      </c>
      <c r="U214" s="7">
        <f>+U213+1</f>
        <v>1</v>
      </c>
      <c r="V214" s="7">
        <f>SUM(A214-W214)</f>
        <v>0</v>
      </c>
      <c r="W214" s="9">
        <v>3427</v>
      </c>
      <c r="X214" s="10" t="s">
        <v>218</v>
      </c>
      <c r="Y214" s="11">
        <v>201.11998651946013</v>
      </c>
      <c r="Z214" s="144">
        <f>C214/Y214</f>
        <v>1.30767709640112</v>
      </c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</row>
    <row r="215" spans="1:41" ht="15" x14ac:dyDescent="0.3">
      <c r="A215" s="7">
        <v>3428</v>
      </c>
      <c r="B215" s="7" t="s">
        <v>219</v>
      </c>
      <c r="C215" s="7">
        <v>768</v>
      </c>
      <c r="D215" s="8">
        <v>555723.26</v>
      </c>
      <c r="E215" s="8">
        <v>0</v>
      </c>
      <c r="F215" s="8">
        <v>0</v>
      </c>
      <c r="G215" s="8">
        <v>863.93</v>
      </c>
      <c r="H215" s="8">
        <v>0</v>
      </c>
      <c r="I215" s="8">
        <v>0</v>
      </c>
      <c r="J215" s="8">
        <v>0</v>
      </c>
      <c r="K215" s="4">
        <f>+SUM(D215-E215-F215-G215-H215-I215-J215)</f>
        <v>554859.32999999996</v>
      </c>
      <c r="L215" s="8">
        <f>K215/C215</f>
        <v>722.47308593749995</v>
      </c>
      <c r="M215" s="110">
        <f>MAX(ROUND((L215-M$2),2),0)</f>
        <v>62.17</v>
      </c>
      <c r="N215" s="125">
        <f>MAX(ROUND((M215*C215),2),0)</f>
        <v>47746.559999999998</v>
      </c>
      <c r="O215" s="125">
        <f>ROUND(+N215*$O$2,2)</f>
        <v>61452.04</v>
      </c>
      <c r="P215" s="125">
        <f>+O215-R215</f>
        <v>0</v>
      </c>
      <c r="Q215" s="137">
        <f>N215/N$2</f>
        <v>3.1263441015214584E-3</v>
      </c>
      <c r="R215" s="8">
        <f>ROUND(Q215*N$435,2)-0</f>
        <v>61452.04</v>
      </c>
      <c r="S215" s="7">
        <v>45749.599999999999</v>
      </c>
      <c r="T215" s="7">
        <f>+T214+1</f>
        <v>102</v>
      </c>
      <c r="U215" s="7">
        <f>+U214+1</f>
        <v>2</v>
      </c>
      <c r="V215" s="7">
        <f>SUM(A215-W215)</f>
        <v>0</v>
      </c>
      <c r="W215" s="9">
        <v>3428</v>
      </c>
      <c r="X215" s="10" t="s">
        <v>219</v>
      </c>
      <c r="Y215" s="11">
        <v>190.19265282702875</v>
      </c>
      <c r="Z215" s="144">
        <f>C215/Y215</f>
        <v>4.0380108725780266</v>
      </c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</row>
    <row r="216" spans="1:41" ht="15" x14ac:dyDescent="0.3">
      <c r="A216" s="148">
        <v>3430</v>
      </c>
      <c r="B216" s="148" t="s">
        <v>220</v>
      </c>
      <c r="C216" s="148">
        <v>3497</v>
      </c>
      <c r="D216" s="149">
        <v>1063463.24</v>
      </c>
      <c r="E216" s="149">
        <v>0</v>
      </c>
      <c r="F216" s="149">
        <v>0</v>
      </c>
      <c r="G216" s="149">
        <v>0</v>
      </c>
      <c r="H216" s="149">
        <v>0</v>
      </c>
      <c r="I216" s="149">
        <v>0</v>
      </c>
      <c r="J216" s="149">
        <v>0</v>
      </c>
      <c r="K216" s="150">
        <f>+SUM(D216-E216-F216-G216-H216-I216-J216)</f>
        <v>1063463.24</v>
      </c>
      <c r="L216" s="149">
        <f>K216/C216</f>
        <v>304.10730340291678</v>
      </c>
      <c r="M216" s="151">
        <f>MAX(ROUND((L216-M$2),2),0)</f>
        <v>0</v>
      </c>
      <c r="N216" s="152">
        <f>MAX(ROUND((M216*C216),2),0)</f>
        <v>0</v>
      </c>
      <c r="O216" s="152"/>
      <c r="P216" s="152"/>
      <c r="Q216" s="153">
        <f>N216/N$2</f>
        <v>0</v>
      </c>
      <c r="R216" s="8">
        <f>ROUND(Q216*N$435,2)-0</f>
        <v>0</v>
      </c>
      <c r="S216" s="148">
        <v>0</v>
      </c>
      <c r="T216" s="7">
        <f>+T215+1</f>
        <v>103</v>
      </c>
      <c r="U216" s="148"/>
      <c r="V216" s="148">
        <f>SUM(A216-W216)</f>
        <v>0</v>
      </c>
      <c r="W216" s="154">
        <v>3430</v>
      </c>
      <c r="X216" s="155" t="s">
        <v>448</v>
      </c>
      <c r="Y216" s="156">
        <v>9.1342729587745239</v>
      </c>
      <c r="Z216" s="157">
        <f>C216/Y216</f>
        <v>382.84382520458047</v>
      </c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</row>
    <row r="217" spans="1:41" ht="15" x14ac:dyDescent="0.3">
      <c r="A217" s="7">
        <v>3434</v>
      </c>
      <c r="B217" s="7" t="s">
        <v>221</v>
      </c>
      <c r="C217" s="7">
        <v>976</v>
      </c>
      <c r="D217" s="8">
        <v>1230987.79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4">
        <f>+SUM(D217-E217-F217-G217-H217-I217-J217)</f>
        <v>1230987.79</v>
      </c>
      <c r="L217" s="8">
        <f>K217/C217</f>
        <v>1261.257981557377</v>
      </c>
      <c r="M217" s="110">
        <f>MAX(ROUND((L217-M$2),2),0)</f>
        <v>600.96</v>
      </c>
      <c r="N217" s="125">
        <f>MAX(ROUND((M217*C217),2),0)</f>
        <v>586536.95999999996</v>
      </c>
      <c r="O217" s="125">
        <f>ROUND(+N217*$O$2,2)</f>
        <v>754900.37</v>
      </c>
      <c r="P217" s="125">
        <f>+O217-R217</f>
        <v>0</v>
      </c>
      <c r="Q217" s="137">
        <f>N217/N$2</f>
        <v>3.8405203751229987E-2</v>
      </c>
      <c r="R217" s="8">
        <f>ROUND(Q217*N$435,2)-0</f>
        <v>754900.37</v>
      </c>
      <c r="S217" s="7">
        <v>562005.51</v>
      </c>
      <c r="T217" s="7">
        <f>+T216+1</f>
        <v>104</v>
      </c>
      <c r="U217" s="7">
        <f>+U216+1</f>
        <v>1</v>
      </c>
      <c r="V217" s="7">
        <f>SUM(A217-W217)</f>
        <v>0</v>
      </c>
      <c r="W217" s="9">
        <v>3434</v>
      </c>
      <c r="X217" s="10" t="s">
        <v>221</v>
      </c>
      <c r="Y217" s="11">
        <v>367.2954661643376</v>
      </c>
      <c r="Z217" s="144">
        <f>C217/Y217</f>
        <v>2.6572612240285918</v>
      </c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</row>
    <row r="218" spans="1:41" ht="15" x14ac:dyDescent="0.3">
      <c r="A218" s="148">
        <v>3437</v>
      </c>
      <c r="B218" s="148" t="s">
        <v>222</v>
      </c>
      <c r="C218" s="148">
        <v>3952</v>
      </c>
      <c r="D218" s="149">
        <v>2068183.25</v>
      </c>
      <c r="E218" s="149">
        <v>16188.18</v>
      </c>
      <c r="F218" s="149">
        <v>0</v>
      </c>
      <c r="G218" s="149">
        <v>0</v>
      </c>
      <c r="H218" s="149">
        <v>0</v>
      </c>
      <c r="I218" s="149">
        <v>0</v>
      </c>
      <c r="J218" s="149">
        <v>0</v>
      </c>
      <c r="K218" s="150">
        <f>+SUM(D218-E218-F218-G218-H218-I218-J218)</f>
        <v>2051995.07</v>
      </c>
      <c r="L218" s="149">
        <f>K218/C218</f>
        <v>519.22952176113358</v>
      </c>
      <c r="M218" s="151">
        <f>MAX(ROUND((L218-M$2),2),0)</f>
        <v>0</v>
      </c>
      <c r="N218" s="152">
        <f>MAX(ROUND((M218*C218),2),0)</f>
        <v>0</v>
      </c>
      <c r="O218" s="152"/>
      <c r="P218" s="152"/>
      <c r="Q218" s="153">
        <f>N218/N$2</f>
        <v>0</v>
      </c>
      <c r="R218" s="8">
        <f>ROUND(Q218*N$435,2)-0</f>
        <v>0</v>
      </c>
      <c r="S218" s="148">
        <v>0</v>
      </c>
      <c r="T218" s="7">
        <f>+T217+1</f>
        <v>105</v>
      </c>
      <c r="U218" s="148"/>
      <c r="V218" s="148">
        <f>SUM(A218-W218)</f>
        <v>0</v>
      </c>
      <c r="W218" s="154">
        <v>3437</v>
      </c>
      <c r="X218" s="155" t="s">
        <v>222</v>
      </c>
      <c r="Y218" s="156">
        <v>22.487784416410921</v>
      </c>
      <c r="Z218" s="157">
        <f>C218/Y218</f>
        <v>175.73985621793614</v>
      </c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</row>
    <row r="219" spans="1:41" ht="15" x14ac:dyDescent="0.3">
      <c r="A219" s="7">
        <v>3444</v>
      </c>
      <c r="B219" s="7" t="s">
        <v>223</v>
      </c>
      <c r="C219" s="7">
        <v>3489</v>
      </c>
      <c r="D219" s="8">
        <v>2137159.69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4">
        <f>+SUM(D219-E219-F219-G219-H219-I219-J219)</f>
        <v>2137159.69</v>
      </c>
      <c r="L219" s="8">
        <f>K219/C219</f>
        <v>612.54218687302955</v>
      </c>
      <c r="M219" s="110">
        <f>MAX(ROUND((L219-M$2),2),0)</f>
        <v>0</v>
      </c>
      <c r="N219" s="125">
        <f>MAX(ROUND((M219*C219),2),0)</f>
        <v>0</v>
      </c>
      <c r="O219" s="125"/>
      <c r="P219" s="125"/>
      <c r="Q219" s="137">
        <f>N219/N$2</f>
        <v>0</v>
      </c>
      <c r="R219" s="8">
        <f>ROUND(Q219*N$435,2)-0</f>
        <v>0</v>
      </c>
      <c r="S219" s="7">
        <v>0</v>
      </c>
      <c r="T219" s="7">
        <f>+T218+1</f>
        <v>106</v>
      </c>
      <c r="U219" s="7"/>
      <c r="V219" s="7">
        <f>SUM(A219-W219)</f>
        <v>0</v>
      </c>
      <c r="W219" s="9">
        <v>3444</v>
      </c>
      <c r="X219" s="10" t="s">
        <v>223</v>
      </c>
      <c r="Y219" s="11">
        <v>247.30318883961678</v>
      </c>
      <c r="Z219" s="144">
        <f>C219/Y219</f>
        <v>14.10818848058897</v>
      </c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</row>
    <row r="220" spans="1:41" ht="15" x14ac:dyDescent="0.3">
      <c r="A220" s="148">
        <v>3479</v>
      </c>
      <c r="B220" s="148" t="s">
        <v>224</v>
      </c>
      <c r="C220" s="148">
        <v>3478</v>
      </c>
      <c r="D220" s="149">
        <v>2070295.42</v>
      </c>
      <c r="E220" s="149">
        <v>0</v>
      </c>
      <c r="F220" s="149">
        <v>0</v>
      </c>
      <c r="G220" s="149">
        <v>0</v>
      </c>
      <c r="H220" s="149">
        <v>0</v>
      </c>
      <c r="I220" s="149">
        <v>0</v>
      </c>
      <c r="J220" s="149">
        <v>0</v>
      </c>
      <c r="K220" s="150">
        <f>+SUM(D220-E220-F220-G220-H220-I220-J220)</f>
        <v>2070295.42</v>
      </c>
      <c r="L220" s="149">
        <f>K220/C220</f>
        <v>595.25457734330075</v>
      </c>
      <c r="M220" s="151">
        <f>MAX(ROUND((L220-M$2),2),0)</f>
        <v>0</v>
      </c>
      <c r="N220" s="152">
        <f>MAX(ROUND((M220*C220),2),0)</f>
        <v>0</v>
      </c>
      <c r="O220" s="152"/>
      <c r="P220" s="152"/>
      <c r="Q220" s="153">
        <f>N220/N$2</f>
        <v>0</v>
      </c>
      <c r="R220" s="8">
        <f>ROUND(Q220*N$435,2)-0</f>
        <v>0</v>
      </c>
      <c r="S220" s="148">
        <v>0</v>
      </c>
      <c r="T220" s="7">
        <f>+T219+1</f>
        <v>107</v>
      </c>
      <c r="U220" s="148"/>
      <c r="V220" s="148">
        <f>SUM(A220-W220)</f>
        <v>0</v>
      </c>
      <c r="W220" s="154">
        <v>3479</v>
      </c>
      <c r="X220" s="155" t="s">
        <v>224</v>
      </c>
      <c r="Y220" s="156">
        <v>46.711440055490705</v>
      </c>
      <c r="Z220" s="157">
        <f>C220/Y220</f>
        <v>74.457135037333913</v>
      </c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</row>
    <row r="221" spans="1:41" ht="15" x14ac:dyDescent="0.3">
      <c r="A221" s="7">
        <v>3484</v>
      </c>
      <c r="B221" s="7" t="s">
        <v>225</v>
      </c>
      <c r="C221" s="7">
        <v>132</v>
      </c>
      <c r="D221" s="8">
        <v>180768.26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4">
        <f>+SUM(D221-E221-F221-G221-H221-I221-J221)</f>
        <v>180768.26</v>
      </c>
      <c r="L221" s="8">
        <f>K221/C221</f>
        <v>1369.4565151515153</v>
      </c>
      <c r="M221" s="110">
        <f>MAX(ROUND((L221-M$2),2),0)</f>
        <v>709.16</v>
      </c>
      <c r="N221" s="125">
        <f>MAX(ROUND((M221*C221),2),0)</f>
        <v>93609.12</v>
      </c>
      <c r="O221" s="125">
        <f>ROUND(+N221*$O$2,2)</f>
        <v>120479.29</v>
      </c>
      <c r="P221" s="125">
        <f>+O221-R221</f>
        <v>0</v>
      </c>
      <c r="Q221" s="137">
        <f>N221/N$2</f>
        <v>6.1293278544174573E-3</v>
      </c>
      <c r="R221" s="8">
        <f>ROUND(Q221*N$435,2)-0</f>
        <v>120479.29</v>
      </c>
      <c r="S221" s="7">
        <v>89693.99</v>
      </c>
      <c r="T221" s="7">
        <v>1</v>
      </c>
      <c r="U221" s="7">
        <f>+U220+1</f>
        <v>1</v>
      </c>
      <c r="V221" s="7">
        <f>SUM(A221-W221)</f>
        <v>0</v>
      </c>
      <c r="W221" s="9">
        <v>3484</v>
      </c>
      <c r="X221" s="10" t="s">
        <v>225</v>
      </c>
      <c r="Y221" s="11">
        <v>184.68269592044362</v>
      </c>
      <c r="Z221" s="144">
        <f>C221/Y221</f>
        <v>0.71473940393886215</v>
      </c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</row>
    <row r="222" spans="1:41" ht="15" x14ac:dyDescent="0.3">
      <c r="A222" s="7">
        <v>3500</v>
      </c>
      <c r="B222" s="7" t="s">
        <v>226</v>
      </c>
      <c r="C222" s="7">
        <v>2449</v>
      </c>
      <c r="D222" s="8">
        <v>1951776.95</v>
      </c>
      <c r="E222" s="8">
        <v>0</v>
      </c>
      <c r="F222" s="8">
        <v>1813</v>
      </c>
      <c r="G222" s="8">
        <v>0</v>
      </c>
      <c r="H222" s="8">
        <v>0</v>
      </c>
      <c r="I222" s="8">
        <v>0</v>
      </c>
      <c r="J222" s="8">
        <v>0</v>
      </c>
      <c r="K222" s="4">
        <f>+SUM(D222-E222-F222-G222-H222-I222-J222)</f>
        <v>1949963.95</v>
      </c>
      <c r="L222" s="8">
        <f>K222/C222</f>
        <v>796.22864434463042</v>
      </c>
      <c r="M222" s="110">
        <f>MAX(ROUND((L222-M$2),2),0)</f>
        <v>135.93</v>
      </c>
      <c r="N222" s="125">
        <f>MAX(ROUND((M222*C222),2),0)</f>
        <v>332892.57</v>
      </c>
      <c r="O222" s="125">
        <f>ROUND(+N222*$O$2,2)</f>
        <v>428448.23</v>
      </c>
      <c r="P222" s="125">
        <f>+O222-R222</f>
        <v>0</v>
      </c>
      <c r="Q222" s="137">
        <f>N222/N$2</f>
        <v>2.1797103763283036E-2</v>
      </c>
      <c r="R222" s="8">
        <f>ROUND(Q222*N$435,2)-0</f>
        <v>428448.23</v>
      </c>
      <c r="S222" s="7">
        <v>318969.59999999998</v>
      </c>
      <c r="T222" s="7">
        <f>+T221+1</f>
        <v>2</v>
      </c>
      <c r="U222" s="7">
        <f>+U221+1</f>
        <v>2</v>
      </c>
      <c r="V222" s="7">
        <f>SUM(A222-W222)</f>
        <v>0</v>
      </c>
      <c r="W222" s="9">
        <v>3500</v>
      </c>
      <c r="X222" s="10" t="s">
        <v>226</v>
      </c>
      <c r="Y222" s="11">
        <v>541.07445454438709</v>
      </c>
      <c r="Z222" s="144">
        <f>C222/Y222</f>
        <v>4.5261793075449956</v>
      </c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</row>
    <row r="223" spans="1:41" ht="15" x14ac:dyDescent="0.3">
      <c r="A223" s="148">
        <v>3528</v>
      </c>
      <c r="B223" s="148" t="s">
        <v>227</v>
      </c>
      <c r="C223" s="148">
        <v>836</v>
      </c>
      <c r="D223" s="149">
        <v>279842.78000000003</v>
      </c>
      <c r="E223" s="149">
        <v>12350</v>
      </c>
      <c r="F223" s="149">
        <v>0</v>
      </c>
      <c r="G223" s="149">
        <v>0</v>
      </c>
      <c r="H223" s="149">
        <v>0</v>
      </c>
      <c r="I223" s="149">
        <v>0</v>
      </c>
      <c r="J223" s="149">
        <v>0</v>
      </c>
      <c r="K223" s="150">
        <f>+SUM(D223-E223-F223-G223-H223-I223-J223)</f>
        <v>267492.78000000003</v>
      </c>
      <c r="L223" s="149">
        <f>K223/C223</f>
        <v>319.9674401913876</v>
      </c>
      <c r="M223" s="151">
        <f>MAX(ROUND((L223-M$2),2),0)</f>
        <v>0</v>
      </c>
      <c r="N223" s="152">
        <f>MAX(ROUND((M223*C223),2),0)</f>
        <v>0</v>
      </c>
      <c r="O223" s="152"/>
      <c r="P223" s="152"/>
      <c r="Q223" s="153">
        <f>N223/N$2</f>
        <v>0</v>
      </c>
      <c r="R223" s="8">
        <f>ROUND(Q223*N$435,2)-0</f>
        <v>0</v>
      </c>
      <c r="S223" s="148">
        <v>0</v>
      </c>
      <c r="T223" s="7">
        <f>+T222+1</f>
        <v>3</v>
      </c>
      <c r="U223" s="148"/>
      <c r="V223" s="148">
        <f>SUM(A223-W223)</f>
        <v>0</v>
      </c>
      <c r="W223" s="154">
        <v>3528</v>
      </c>
      <c r="X223" s="155" t="s">
        <v>227</v>
      </c>
      <c r="Y223" s="156">
        <v>12.800918890259206</v>
      </c>
      <c r="Z223" s="157">
        <f>C223/Y223</f>
        <v>65.307811663125989</v>
      </c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</row>
    <row r="224" spans="1:41" ht="15" x14ac:dyDescent="0.3">
      <c r="A224" s="148">
        <v>3549</v>
      </c>
      <c r="B224" s="148" t="s">
        <v>228</v>
      </c>
      <c r="C224" s="148">
        <v>7357</v>
      </c>
      <c r="D224" s="149">
        <v>2558918.37</v>
      </c>
      <c r="E224" s="149">
        <v>22392.87</v>
      </c>
      <c r="F224" s="149">
        <v>23420.58</v>
      </c>
      <c r="G224" s="149">
        <v>402.75</v>
      </c>
      <c r="H224" s="149">
        <v>0</v>
      </c>
      <c r="I224" s="149">
        <v>0</v>
      </c>
      <c r="J224" s="149">
        <v>0</v>
      </c>
      <c r="K224" s="150">
        <f>+SUM(D224-E224-F224-G224-H224-I224-J224)</f>
        <v>2512702.17</v>
      </c>
      <c r="L224" s="149">
        <f>K224/C224</f>
        <v>341.5389656109827</v>
      </c>
      <c r="M224" s="151">
        <f>MAX(ROUND((L224-M$2),2),0)</f>
        <v>0</v>
      </c>
      <c r="N224" s="152">
        <f>MAX(ROUND((M224*C224),2),0)</f>
        <v>0</v>
      </c>
      <c r="O224" s="152"/>
      <c r="P224" s="152"/>
      <c r="Q224" s="153">
        <f>N224/N$2</f>
        <v>0</v>
      </c>
      <c r="R224" s="8">
        <f>ROUND(Q224*N$435,2)-0</f>
        <v>0</v>
      </c>
      <c r="S224" s="148">
        <v>0</v>
      </c>
      <c r="T224" s="7">
        <f>+T223+1</f>
        <v>4</v>
      </c>
      <c r="U224" s="148"/>
      <c r="V224" s="148">
        <f>SUM(A224-W224)</f>
        <v>0</v>
      </c>
      <c r="W224" s="154">
        <v>3549</v>
      </c>
      <c r="X224" s="155" t="s">
        <v>449</v>
      </c>
      <c r="Y224" s="156">
        <v>77.886286612167211</v>
      </c>
      <c r="Z224" s="157">
        <f>C224/Y224</f>
        <v>94.458220053987105</v>
      </c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</row>
    <row r="225" spans="1:41" ht="15" x14ac:dyDescent="0.3">
      <c r="A225" s="7">
        <v>3612</v>
      </c>
      <c r="B225" s="7" t="s">
        <v>229</v>
      </c>
      <c r="C225" s="7">
        <v>3479</v>
      </c>
      <c r="D225" s="8">
        <v>1436429.02</v>
      </c>
      <c r="E225" s="8">
        <v>34859.839999999997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4">
        <f>+SUM(D225-E225-F225-G225-H225-I225-J225)</f>
        <v>1401569.18</v>
      </c>
      <c r="L225" s="8">
        <f>K225/C225</f>
        <v>402.86553032480595</v>
      </c>
      <c r="M225" s="110">
        <f>MAX(ROUND((L225-M$2),2),0)</f>
        <v>0</v>
      </c>
      <c r="N225" s="125">
        <f>MAX(ROUND((M225*C225),2),0)</f>
        <v>0</v>
      </c>
      <c r="O225" s="125"/>
      <c r="P225" s="125"/>
      <c r="Q225" s="137">
        <f>N225/N$2</f>
        <v>0</v>
      </c>
      <c r="R225" s="8">
        <f>ROUND(Q225*N$435,2)-0</f>
        <v>0</v>
      </c>
      <c r="S225" s="7">
        <v>0</v>
      </c>
      <c r="T225" s="7">
        <f>+T224+1</f>
        <v>5</v>
      </c>
      <c r="U225" s="7"/>
      <c r="V225" s="7">
        <f>SUM(A225-W225)</f>
        <v>0</v>
      </c>
      <c r="W225" s="9">
        <v>3612</v>
      </c>
      <c r="X225" s="10" t="s">
        <v>229</v>
      </c>
      <c r="Y225" s="11">
        <v>121.20288145605024</v>
      </c>
      <c r="Z225" s="144">
        <f>C225/Y225</f>
        <v>28.703938043432832</v>
      </c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</row>
    <row r="226" spans="1:41" ht="15" x14ac:dyDescent="0.3">
      <c r="A226" s="148">
        <v>3619</v>
      </c>
      <c r="B226" s="148" t="s">
        <v>230</v>
      </c>
      <c r="C226" s="148">
        <v>69572</v>
      </c>
      <c r="D226" s="149">
        <v>42571622.200000003</v>
      </c>
      <c r="E226" s="149">
        <v>0</v>
      </c>
      <c r="F226" s="149">
        <v>1895236.99</v>
      </c>
      <c r="G226" s="149">
        <v>116624.92</v>
      </c>
      <c r="H226" s="149">
        <v>0</v>
      </c>
      <c r="I226" s="149">
        <v>0</v>
      </c>
      <c r="J226" s="149">
        <v>0</v>
      </c>
      <c r="K226" s="150">
        <f>+SUM(D226-E226-F226-G226-H226-I226-J226)</f>
        <v>40559760.289999999</v>
      </c>
      <c r="L226" s="149">
        <f>K226/C226</f>
        <v>582.98971267176444</v>
      </c>
      <c r="M226" s="151">
        <f>MAX(ROUND((L226-M$2),2),0)</f>
        <v>0</v>
      </c>
      <c r="N226" s="152">
        <f>MAX(ROUND((M226*C226),2),0)</f>
        <v>0</v>
      </c>
      <c r="O226" s="152"/>
      <c r="P226" s="152"/>
      <c r="Q226" s="153">
        <f>N226/N$2</f>
        <v>0</v>
      </c>
      <c r="R226" s="8">
        <f>ROUND(Q226*N$435,2)-0</f>
        <v>0</v>
      </c>
      <c r="S226" s="148">
        <v>0</v>
      </c>
      <c r="T226" s="7">
        <f>+T225+1</f>
        <v>6</v>
      </c>
      <c r="U226" s="148"/>
      <c r="V226" s="148">
        <f>SUM(A226-W226)</f>
        <v>0</v>
      </c>
      <c r="W226" s="154">
        <v>3619</v>
      </c>
      <c r="X226" s="155" t="s">
        <v>230</v>
      </c>
      <c r="Y226" s="156">
        <v>96.559654016217479</v>
      </c>
      <c r="Z226" s="157">
        <f>C226/Y226</f>
        <v>720.50796690215122</v>
      </c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</row>
    <row r="227" spans="1:41" ht="15" x14ac:dyDescent="0.3">
      <c r="A227" s="7">
        <v>3633</v>
      </c>
      <c r="B227" s="7" t="s">
        <v>231</v>
      </c>
      <c r="C227" s="7">
        <v>740</v>
      </c>
      <c r="D227" s="8">
        <v>433087.06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4">
        <f>+SUM(D227-E227-F227-G227-H227-I227-J227)</f>
        <v>433087.06</v>
      </c>
      <c r="L227" s="8">
        <f>K227/C227</f>
        <v>585.2527837837838</v>
      </c>
      <c r="M227" s="110">
        <f>MAX(ROUND((L227-M$2),2),0)</f>
        <v>0</v>
      </c>
      <c r="N227" s="125">
        <f>MAX(ROUND((M227*C227),2),0)</f>
        <v>0</v>
      </c>
      <c r="O227" s="125"/>
      <c r="P227" s="125"/>
      <c r="Q227" s="137">
        <f>N227/N$2</f>
        <v>0</v>
      </c>
      <c r="R227" s="8">
        <f>ROUND(Q227*N$435,2)-0</f>
        <v>0</v>
      </c>
      <c r="S227" s="7">
        <v>0</v>
      </c>
      <c r="T227" s="7">
        <f>+T226+1</f>
        <v>7</v>
      </c>
      <c r="U227" s="7"/>
      <c r="V227" s="7">
        <f>SUM(A227-W227)</f>
        <v>0</v>
      </c>
      <c r="W227" s="9">
        <v>3633</v>
      </c>
      <c r="X227" s="10" t="s">
        <v>450</v>
      </c>
      <c r="Y227" s="11">
        <v>133.52328176089193</v>
      </c>
      <c r="Z227" s="144">
        <f>C227/Y227</f>
        <v>5.5421046445305464</v>
      </c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</row>
    <row r="228" spans="1:41" ht="15" x14ac:dyDescent="0.3">
      <c r="A228" s="7">
        <v>3640</v>
      </c>
      <c r="B228" s="7" t="s">
        <v>232</v>
      </c>
      <c r="C228" s="7">
        <v>574</v>
      </c>
      <c r="D228" s="8">
        <v>651676.03</v>
      </c>
      <c r="E228" s="8">
        <v>0</v>
      </c>
      <c r="F228" s="8">
        <v>0</v>
      </c>
      <c r="G228" s="8">
        <v>152509.82999999999</v>
      </c>
      <c r="H228" s="8">
        <v>0</v>
      </c>
      <c r="I228" s="8">
        <v>0</v>
      </c>
      <c r="J228" s="8">
        <v>0</v>
      </c>
      <c r="K228" s="4">
        <f>+SUM(D228-E228-F228-G228-H228-I228-J228)</f>
        <v>499166.20000000007</v>
      </c>
      <c r="L228" s="8">
        <f>K228/C228</f>
        <v>869.62752613240434</v>
      </c>
      <c r="M228" s="110">
        <f>MAX(ROUND((L228-M$2),2),0)</f>
        <v>209.33</v>
      </c>
      <c r="N228" s="125">
        <f>MAX(ROUND((M228*C228),2),0)</f>
        <v>120155.42</v>
      </c>
      <c r="O228" s="125">
        <f>ROUND(+N228*$O$2,2)</f>
        <v>154645.62</v>
      </c>
      <c r="P228" s="125">
        <f>+O228-R228</f>
        <v>0</v>
      </c>
      <c r="Q228" s="137">
        <f>N228/N$2</f>
        <v>7.8675236201903014E-3</v>
      </c>
      <c r="R228" s="8">
        <f>ROUND(Q228*N$435,2)-0</f>
        <v>154645.62</v>
      </c>
      <c r="S228" s="7">
        <v>115130.01</v>
      </c>
      <c r="T228" s="7">
        <f>+T227+1</f>
        <v>8</v>
      </c>
      <c r="U228" s="7">
        <f>+U227+1</f>
        <v>1</v>
      </c>
      <c r="V228" s="7">
        <f>SUM(A228-W228)</f>
        <v>0</v>
      </c>
      <c r="W228" s="9">
        <v>3640</v>
      </c>
      <c r="X228" s="10" t="s">
        <v>232</v>
      </c>
      <c r="Y228" s="11">
        <v>249.21025029562426</v>
      </c>
      <c r="Z228" s="144">
        <f>C228/Y228</f>
        <v>2.3032760463066655</v>
      </c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</row>
    <row r="229" spans="1:41" ht="15" x14ac:dyDescent="0.3">
      <c r="A229" s="7">
        <v>3661</v>
      </c>
      <c r="B229" s="7" t="s">
        <v>233</v>
      </c>
      <c r="C229" s="7">
        <v>858</v>
      </c>
      <c r="D229" s="8">
        <v>349609.59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4">
        <f>+SUM(D229-E229-F229-G229-H229-I229-J229)</f>
        <v>349609.59</v>
      </c>
      <c r="L229" s="8">
        <f>K229/C229</f>
        <v>407.47038461538466</v>
      </c>
      <c r="M229" s="110">
        <f>MAX(ROUND((L229-M$2),2),0)</f>
        <v>0</v>
      </c>
      <c r="N229" s="125">
        <f>MAX(ROUND((M229*C229),2),0)</f>
        <v>0</v>
      </c>
      <c r="O229" s="125"/>
      <c r="P229" s="125"/>
      <c r="Q229" s="137">
        <f>N229/N$2</f>
        <v>0</v>
      </c>
      <c r="R229" s="8">
        <f>ROUND(Q229*N$435,2)-0</f>
        <v>0</v>
      </c>
      <c r="S229" s="7">
        <v>0</v>
      </c>
      <c r="T229" s="7">
        <f>+T228+1</f>
        <v>9</v>
      </c>
      <c r="U229" s="7"/>
      <c r="V229" s="7">
        <f>SUM(A229-W229)</f>
        <v>0</v>
      </c>
      <c r="W229" s="9">
        <v>3661</v>
      </c>
      <c r="X229" s="10" t="s">
        <v>233</v>
      </c>
      <c r="Y229" s="11">
        <v>101.01848461023449</v>
      </c>
      <c r="Z229" s="144">
        <f>C229/Y229</f>
        <v>8.4934950599434487</v>
      </c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</row>
    <row r="230" spans="1:41" ht="15" x14ac:dyDescent="0.3">
      <c r="A230" s="7">
        <v>3668</v>
      </c>
      <c r="B230" s="7" t="s">
        <v>234</v>
      </c>
      <c r="C230" s="7">
        <v>937</v>
      </c>
      <c r="D230" s="8">
        <v>770143.18</v>
      </c>
      <c r="E230" s="8">
        <v>592.89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4">
        <f>+SUM(D230-E230-F230-G230-H230-I230-J230)</f>
        <v>769550.29</v>
      </c>
      <c r="L230" s="8">
        <f>K230/C230</f>
        <v>821.29166488794033</v>
      </c>
      <c r="M230" s="110">
        <f>MAX(ROUND((L230-M$2),2),0)</f>
        <v>160.99</v>
      </c>
      <c r="N230" s="125">
        <f>MAX(ROUND((M230*C230),2),0)</f>
        <v>150847.63</v>
      </c>
      <c r="O230" s="125">
        <f>ROUND(+N230*$O$2,2)</f>
        <v>194147.92</v>
      </c>
      <c r="P230" s="125">
        <f>+O230-R230</f>
        <v>0</v>
      </c>
      <c r="Q230" s="137">
        <f>N230/N$2</f>
        <v>9.8771848333993363E-3</v>
      </c>
      <c r="R230" s="8">
        <f>ROUND(Q230*N$435,2)-0</f>
        <v>194147.92</v>
      </c>
      <c r="S230" s="7">
        <v>144538.54999999999</v>
      </c>
      <c r="T230" s="7">
        <f>+T229+1</f>
        <v>10</v>
      </c>
      <c r="U230" s="7">
        <f>+U229+1</f>
        <v>1</v>
      </c>
      <c r="V230" s="7">
        <f>SUM(A230-W230)</f>
        <v>0</v>
      </c>
      <c r="W230" s="9">
        <v>3668</v>
      </c>
      <c r="X230" s="10" t="s">
        <v>234</v>
      </c>
      <c r="Y230" s="11">
        <v>186.67612227602666</v>
      </c>
      <c r="Z230" s="144">
        <f>C230/Y230</f>
        <v>5.0193885997616503</v>
      </c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</row>
    <row r="231" spans="1:41" ht="15" x14ac:dyDescent="0.3">
      <c r="A231" s="148">
        <v>3675</v>
      </c>
      <c r="B231" s="148" t="s">
        <v>235</v>
      </c>
      <c r="C231" s="148">
        <v>3203</v>
      </c>
      <c r="D231" s="149">
        <v>2233543.11</v>
      </c>
      <c r="E231" s="149">
        <v>4492</v>
      </c>
      <c r="F231" s="149">
        <v>0</v>
      </c>
      <c r="G231" s="149">
        <v>42129.279999999999</v>
      </c>
      <c r="H231" s="149">
        <v>0</v>
      </c>
      <c r="I231" s="149">
        <v>0</v>
      </c>
      <c r="J231" s="149">
        <v>0</v>
      </c>
      <c r="K231" s="150">
        <f>+SUM(D231-E231-F231-G231-H231-I231-J231)</f>
        <v>2186921.83</v>
      </c>
      <c r="L231" s="149">
        <f>K231/C231</f>
        <v>682.77297221354979</v>
      </c>
      <c r="M231" s="151">
        <f>MAX(ROUND((L231-M$2),2),0)</f>
        <v>22.47</v>
      </c>
      <c r="N231" s="164">
        <f>MAX(ROUND((M231*C231),2),0)</f>
        <v>71971.41</v>
      </c>
      <c r="O231" s="164"/>
      <c r="P231" s="164"/>
      <c r="Q231" s="165">
        <v>0</v>
      </c>
      <c r="R231" s="166">
        <f>ROUND(Q231*N$435,2)-0</f>
        <v>0</v>
      </c>
      <c r="S231" s="148">
        <v>0</v>
      </c>
      <c r="T231" s="7">
        <f>+T230+1</f>
        <v>11</v>
      </c>
      <c r="U231" s="148"/>
      <c r="V231" s="148">
        <f>SUM(A231-W231)</f>
        <v>0</v>
      </c>
      <c r="W231" s="154">
        <v>3675</v>
      </c>
      <c r="X231" s="155" t="s">
        <v>235</v>
      </c>
      <c r="Y231" s="156">
        <v>23.899382317589598</v>
      </c>
      <c r="Z231" s="167">
        <f>C231/Y231</f>
        <v>134.02020008034427</v>
      </c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</row>
    <row r="232" spans="1:41" ht="15" x14ac:dyDescent="0.3">
      <c r="A232" s="7">
        <v>3682</v>
      </c>
      <c r="B232" s="7" t="s">
        <v>236</v>
      </c>
      <c r="C232" s="7">
        <v>2350</v>
      </c>
      <c r="D232" s="8">
        <v>995112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4">
        <f>+SUM(D232-E232-F232-G232-H232-I232-J232)</f>
        <v>995112</v>
      </c>
      <c r="L232" s="8">
        <f>K232/C232</f>
        <v>423.45191489361702</v>
      </c>
      <c r="M232" s="110">
        <f>MAX(ROUND((L232-M$2),2),0)</f>
        <v>0</v>
      </c>
      <c r="N232" s="125">
        <f>MAX(ROUND((M232*C232),2),0)</f>
        <v>0</v>
      </c>
      <c r="O232" s="125"/>
      <c r="P232" s="125"/>
      <c r="Q232" s="137">
        <f>N232/N$2</f>
        <v>0</v>
      </c>
      <c r="R232" s="8">
        <f>ROUND(Q232*N$435,2)-0</f>
        <v>0</v>
      </c>
      <c r="S232" s="7">
        <v>0</v>
      </c>
      <c r="T232" s="7">
        <f>+T231+1</f>
        <v>12</v>
      </c>
      <c r="U232" s="7"/>
      <c r="V232" s="7">
        <f>SUM(A232-W232)</f>
        <v>0</v>
      </c>
      <c r="W232" s="9">
        <v>3682</v>
      </c>
      <c r="X232" s="10" t="s">
        <v>236</v>
      </c>
      <c r="Y232" s="11">
        <v>159.8911713250618</v>
      </c>
      <c r="Z232" s="144">
        <f>C232/Y232</f>
        <v>14.697496931975094</v>
      </c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</row>
    <row r="233" spans="1:41" ht="15" x14ac:dyDescent="0.3">
      <c r="A233" s="7">
        <v>3689</v>
      </c>
      <c r="B233" s="7" t="s">
        <v>237</v>
      </c>
      <c r="C233" s="7">
        <v>698</v>
      </c>
      <c r="D233" s="8">
        <v>603379.23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4">
        <f>+SUM(D233-E233-F233-G233-H233-I233-J233)</f>
        <v>603379.23</v>
      </c>
      <c r="L233" s="8">
        <f>K233/C233</f>
        <v>864.44015759312322</v>
      </c>
      <c r="M233" s="110">
        <f>MAX(ROUND((L233-M$2),2),0)</f>
        <v>204.14</v>
      </c>
      <c r="N233" s="125">
        <f>MAX(ROUND((M233*C233),2),0)</f>
        <v>142489.72</v>
      </c>
      <c r="O233" s="125">
        <f>ROUND(+N233*$O$2,2)</f>
        <v>183390.9</v>
      </c>
      <c r="P233" s="125">
        <f>+O233-R233</f>
        <v>0</v>
      </c>
      <c r="Q233" s="137">
        <f>N233/N$2</f>
        <v>9.3299265046412599E-3</v>
      </c>
      <c r="R233" s="8">
        <f>ROUND(Q233*N$435,2)-0</f>
        <v>183390.9</v>
      </c>
      <c r="S233" s="7">
        <v>136530.20000000001</v>
      </c>
      <c r="T233" s="7">
        <f>+T232+1</f>
        <v>13</v>
      </c>
      <c r="U233" s="7">
        <f>+U232+1</f>
        <v>1</v>
      </c>
      <c r="V233" s="7">
        <f>SUM(A233-W233)</f>
        <v>0</v>
      </c>
      <c r="W233" s="9">
        <v>3689</v>
      </c>
      <c r="X233" s="10" t="s">
        <v>237</v>
      </c>
      <c r="Y233" s="11">
        <v>177.93798973410165</v>
      </c>
      <c r="Z233" s="144">
        <f>C233/Y233</f>
        <v>3.9227148797344706</v>
      </c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</row>
    <row r="234" spans="1:41" ht="15" x14ac:dyDescent="0.3">
      <c r="A234" s="7">
        <v>3696</v>
      </c>
      <c r="B234" s="7" t="s">
        <v>238</v>
      </c>
      <c r="C234" s="7">
        <v>341</v>
      </c>
      <c r="D234" s="8">
        <v>141874.76999999999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4">
        <f>+SUM(D234-E234-F234-G234-H234-I234-J234)</f>
        <v>141874.76999999999</v>
      </c>
      <c r="L234" s="8">
        <f>K234/C234</f>
        <v>416.05504398826974</v>
      </c>
      <c r="M234" s="110">
        <f>MAX(ROUND((L234-M$2),2),0)</f>
        <v>0</v>
      </c>
      <c r="N234" s="125">
        <f>MAX(ROUND((M234*C234),2),0)</f>
        <v>0</v>
      </c>
      <c r="O234" s="125"/>
      <c r="P234" s="125"/>
      <c r="Q234" s="137">
        <f>N234/N$2</f>
        <v>0</v>
      </c>
      <c r="R234" s="8">
        <f>ROUND(Q234*N$435,2)-0</f>
        <v>0</v>
      </c>
      <c r="S234" s="7">
        <v>0</v>
      </c>
      <c r="T234" s="7">
        <f>+T233+1</f>
        <v>14</v>
      </c>
      <c r="U234" s="7"/>
      <c r="V234" s="7">
        <f>SUM(A234-W234)</f>
        <v>0</v>
      </c>
      <c r="W234" s="9">
        <v>3696</v>
      </c>
      <c r="X234" s="10" t="s">
        <v>238</v>
      </c>
      <c r="Y234" s="11">
        <v>64.724688016077678</v>
      </c>
      <c r="Z234" s="144">
        <f>C234/Y234</f>
        <v>5.2684688092323482</v>
      </c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</row>
    <row r="235" spans="1:41" ht="15" x14ac:dyDescent="0.3">
      <c r="A235" s="7">
        <v>3787</v>
      </c>
      <c r="B235" s="7" t="s">
        <v>239</v>
      </c>
      <c r="C235" s="7">
        <v>2043</v>
      </c>
      <c r="D235" s="8">
        <v>980564</v>
      </c>
      <c r="E235" s="8">
        <v>19761.34</v>
      </c>
      <c r="F235" s="8">
        <v>2018.37</v>
      </c>
      <c r="G235" s="8">
        <v>3041.36</v>
      </c>
      <c r="H235" s="8">
        <v>0</v>
      </c>
      <c r="I235" s="8">
        <v>0</v>
      </c>
      <c r="J235" s="8">
        <v>0</v>
      </c>
      <c r="K235" s="4">
        <f>+SUM(D235-E235-F235-G235-H235-I235-J235)</f>
        <v>955742.93</v>
      </c>
      <c r="L235" s="8">
        <f>K235/C235</f>
        <v>467.81347528144886</v>
      </c>
      <c r="M235" s="110">
        <f>MAX(ROUND((L235-M$2),2),0)</f>
        <v>0</v>
      </c>
      <c r="N235" s="125">
        <f>MAX(ROUND((M235*C235),2),0)</f>
        <v>0</v>
      </c>
      <c r="O235" s="125"/>
      <c r="P235" s="125"/>
      <c r="Q235" s="137">
        <f>N235/N$2</f>
        <v>0</v>
      </c>
      <c r="R235" s="8">
        <f>ROUND(Q235*N$435,2)-0</f>
        <v>0</v>
      </c>
      <c r="S235" s="7">
        <v>0</v>
      </c>
      <c r="T235" s="7">
        <f>+T234+1</f>
        <v>15</v>
      </c>
      <c r="U235" s="7"/>
      <c r="V235" s="7">
        <f>SUM(A235-W235)</f>
        <v>0</v>
      </c>
      <c r="W235" s="9">
        <v>3787</v>
      </c>
      <c r="X235" s="10" t="s">
        <v>239</v>
      </c>
      <c r="Y235" s="11">
        <v>234.26668589084269</v>
      </c>
      <c r="Z235" s="144">
        <f>C235/Y235</f>
        <v>8.7208302462260576</v>
      </c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</row>
    <row r="236" spans="1:41" ht="15" x14ac:dyDescent="0.3">
      <c r="A236" s="7">
        <v>3794</v>
      </c>
      <c r="B236" s="7" t="s">
        <v>240</v>
      </c>
      <c r="C236" s="7">
        <v>2327</v>
      </c>
      <c r="D236" s="8">
        <v>949403.92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4">
        <f>+SUM(D236-E236-F236-G236-H236-I236-J236)</f>
        <v>949403.92</v>
      </c>
      <c r="L236" s="8">
        <f>K236/C236</f>
        <v>407.99480876665234</v>
      </c>
      <c r="M236" s="110">
        <f>MAX(ROUND((L236-M$2),2),0)</f>
        <v>0</v>
      </c>
      <c r="N236" s="125">
        <f>MAX(ROUND((M236*C236),2),0)</f>
        <v>0</v>
      </c>
      <c r="O236" s="125"/>
      <c r="P236" s="125"/>
      <c r="Q236" s="137">
        <f>N236/N$2</f>
        <v>0</v>
      </c>
      <c r="R236" s="8">
        <f>ROUND(Q236*N$435,2)-0</f>
        <v>0</v>
      </c>
      <c r="S236" s="7">
        <v>0</v>
      </c>
      <c r="T236" s="7">
        <f>+T235+1</f>
        <v>16</v>
      </c>
      <c r="U236" s="7"/>
      <c r="V236" s="7">
        <f>SUM(A236-W236)</f>
        <v>0</v>
      </c>
      <c r="W236" s="9">
        <v>3794</v>
      </c>
      <c r="X236" s="10" t="s">
        <v>240</v>
      </c>
      <c r="Y236" s="11">
        <v>143.96350715341242</v>
      </c>
      <c r="Z236" s="144">
        <f>C236/Y236</f>
        <v>16.163818498255043</v>
      </c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</row>
    <row r="237" spans="1:41" ht="15" x14ac:dyDescent="0.3">
      <c r="A237" s="148">
        <v>3822</v>
      </c>
      <c r="B237" s="148" t="s">
        <v>241</v>
      </c>
      <c r="C237" s="148">
        <v>4855</v>
      </c>
      <c r="D237" s="149">
        <v>2615748.91</v>
      </c>
      <c r="E237" s="149">
        <v>19188.84</v>
      </c>
      <c r="F237" s="149">
        <v>0</v>
      </c>
      <c r="G237" s="149">
        <v>0</v>
      </c>
      <c r="H237" s="149">
        <v>0</v>
      </c>
      <c r="I237" s="149">
        <v>0</v>
      </c>
      <c r="J237" s="149">
        <v>0</v>
      </c>
      <c r="K237" s="150">
        <f>+SUM(D237-E237-F237-G237-H237-I237-J237)</f>
        <v>2596560.0700000003</v>
      </c>
      <c r="L237" s="149">
        <f>K237/C237</f>
        <v>534.82184757981463</v>
      </c>
      <c r="M237" s="151">
        <f>MAX(ROUND((L237-M$2),2),0)</f>
        <v>0</v>
      </c>
      <c r="N237" s="152">
        <f>MAX(ROUND((M237*C237),2),0)</f>
        <v>0</v>
      </c>
      <c r="O237" s="152"/>
      <c r="P237" s="152"/>
      <c r="Q237" s="153">
        <f>N237/N$2</f>
        <v>0</v>
      </c>
      <c r="R237" s="8">
        <f>ROUND(Q237*N$435,2)-0</f>
        <v>0</v>
      </c>
      <c r="S237" s="148">
        <v>0</v>
      </c>
      <c r="T237" s="7">
        <f>+T236+1</f>
        <v>17</v>
      </c>
      <c r="U237" s="148"/>
      <c r="V237" s="148">
        <f>SUM(A237-W237)</f>
        <v>0</v>
      </c>
      <c r="W237" s="154">
        <v>3822</v>
      </c>
      <c r="X237" s="155" t="s">
        <v>241</v>
      </c>
      <c r="Y237" s="156">
        <v>86.908242988106934</v>
      </c>
      <c r="Z237" s="157">
        <f>C237/Y237</f>
        <v>55.863515738827999</v>
      </c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</row>
    <row r="238" spans="1:41" ht="15" x14ac:dyDescent="0.3">
      <c r="A238" s="148">
        <v>3857</v>
      </c>
      <c r="B238" s="148" t="s">
        <v>242</v>
      </c>
      <c r="C238" s="148">
        <v>4981</v>
      </c>
      <c r="D238" s="149">
        <v>2587686.5099999998</v>
      </c>
      <c r="E238" s="149">
        <v>0</v>
      </c>
      <c r="F238" s="149">
        <v>0</v>
      </c>
      <c r="G238" s="149">
        <v>0</v>
      </c>
      <c r="H238" s="149">
        <v>0</v>
      </c>
      <c r="I238" s="149">
        <v>0</v>
      </c>
      <c r="J238" s="149">
        <v>0</v>
      </c>
      <c r="K238" s="150">
        <f>+SUM(D238-E238-F238-G238-H238-I238-J238)</f>
        <v>2587686.5099999998</v>
      </c>
      <c r="L238" s="149">
        <f>K238/C238</f>
        <v>519.51144549287289</v>
      </c>
      <c r="M238" s="151">
        <f>MAX(ROUND((L238-M$2),2),0)</f>
        <v>0</v>
      </c>
      <c r="N238" s="152">
        <f>MAX(ROUND((M238*C238),2),0)</f>
        <v>0</v>
      </c>
      <c r="O238" s="152"/>
      <c r="P238" s="152"/>
      <c r="Q238" s="153">
        <f>N238/N$2</f>
        <v>0</v>
      </c>
      <c r="R238" s="8">
        <f>ROUND(Q238*N$435,2)-0</f>
        <v>0</v>
      </c>
      <c r="S238" s="148">
        <v>0</v>
      </c>
      <c r="T238" s="7">
        <f>+T237+1</f>
        <v>18</v>
      </c>
      <c r="U238" s="148"/>
      <c r="V238" s="148">
        <f>SUM(A238-W238)</f>
        <v>0</v>
      </c>
      <c r="W238" s="154">
        <v>3857</v>
      </c>
      <c r="X238" s="155" t="s">
        <v>242</v>
      </c>
      <c r="Y238" s="156">
        <v>43.329002264601868</v>
      </c>
      <c r="Z238" s="157">
        <f>C238/Y238</f>
        <v>114.95764360282271</v>
      </c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</row>
    <row r="239" spans="1:41" ht="15" x14ac:dyDescent="0.3">
      <c r="A239" s="7">
        <v>3871</v>
      </c>
      <c r="B239" s="7" t="s">
        <v>243</v>
      </c>
      <c r="C239" s="7">
        <v>718</v>
      </c>
      <c r="D239" s="8">
        <v>425335.17</v>
      </c>
      <c r="E239" s="8">
        <v>0</v>
      </c>
      <c r="F239" s="8">
        <v>0</v>
      </c>
      <c r="G239" s="8">
        <v>1604.64</v>
      </c>
      <c r="H239" s="8">
        <v>0</v>
      </c>
      <c r="I239" s="8">
        <v>0</v>
      </c>
      <c r="J239" s="8">
        <v>0</v>
      </c>
      <c r="K239" s="4">
        <f>+SUM(D239-E239-F239-G239-H239-I239-J239)</f>
        <v>423730.52999999997</v>
      </c>
      <c r="L239" s="8">
        <f>K239/C239</f>
        <v>590.15394150417819</v>
      </c>
      <c r="M239" s="110">
        <f>MAX(ROUND((L239-M$2),2),0)</f>
        <v>0</v>
      </c>
      <c r="N239" s="125">
        <f>MAX(ROUND((M239*C239),2),0)</f>
        <v>0</v>
      </c>
      <c r="O239" s="125"/>
      <c r="P239" s="125"/>
      <c r="Q239" s="137">
        <f>N239/N$2</f>
        <v>0</v>
      </c>
      <c r="R239" s="8">
        <f>ROUND(Q239*N$435,2)-0</f>
        <v>0</v>
      </c>
      <c r="S239" s="7">
        <v>0</v>
      </c>
      <c r="T239" s="7">
        <f>+T238+1</f>
        <v>19</v>
      </c>
      <c r="U239" s="7"/>
      <c r="V239" s="7">
        <f>SUM(A239-W239)</f>
        <v>0</v>
      </c>
      <c r="W239" s="9">
        <v>3871</v>
      </c>
      <c r="X239" s="10" t="s">
        <v>243</v>
      </c>
      <c r="Y239" s="11">
        <v>229.23646125801343</v>
      </c>
      <c r="Z239" s="144">
        <f>C239/Y239</f>
        <v>3.1321369910341907</v>
      </c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</row>
    <row r="240" spans="1:41" ht="15" x14ac:dyDescent="0.3">
      <c r="A240" s="148">
        <v>3892</v>
      </c>
      <c r="B240" s="148" t="s">
        <v>244</v>
      </c>
      <c r="C240" s="148">
        <v>7079</v>
      </c>
      <c r="D240" s="149">
        <v>1955598.28</v>
      </c>
      <c r="E240" s="149">
        <v>0</v>
      </c>
      <c r="F240" s="149">
        <v>0</v>
      </c>
      <c r="G240" s="149">
        <v>0</v>
      </c>
      <c r="H240" s="149">
        <v>0</v>
      </c>
      <c r="I240" s="149">
        <v>0</v>
      </c>
      <c r="J240" s="149">
        <v>0</v>
      </c>
      <c r="K240" s="150">
        <f>+SUM(D240-E240-F240-G240-H240-I240-J240)</f>
        <v>1955598.28</v>
      </c>
      <c r="L240" s="149">
        <f>K240/C240</f>
        <v>276.25346517869758</v>
      </c>
      <c r="M240" s="151">
        <f>MAX(ROUND((L240-M$2),2),0)</f>
        <v>0</v>
      </c>
      <c r="N240" s="152">
        <f>MAX(ROUND((M240*C240),2),0)</f>
        <v>0</v>
      </c>
      <c r="O240" s="152"/>
      <c r="P240" s="152"/>
      <c r="Q240" s="153">
        <f>N240/N$2</f>
        <v>0</v>
      </c>
      <c r="R240" s="8">
        <f>ROUND(Q240*N$435,2)-0</f>
        <v>0</v>
      </c>
      <c r="S240" s="148">
        <v>0</v>
      </c>
      <c r="T240" s="7">
        <f>+T239+1</f>
        <v>20</v>
      </c>
      <c r="U240" s="148"/>
      <c r="V240" s="148">
        <f>SUM(A240-W240)</f>
        <v>0</v>
      </c>
      <c r="W240" s="154">
        <v>3892</v>
      </c>
      <c r="X240" s="155" t="s">
        <v>451</v>
      </c>
      <c r="Y240" s="156">
        <v>58.898453012143612</v>
      </c>
      <c r="Z240" s="157">
        <f>C240/Y240</f>
        <v>120.18991396158503</v>
      </c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</row>
    <row r="241" spans="1:41" ht="15" x14ac:dyDescent="0.3">
      <c r="A241" s="7">
        <v>3899</v>
      </c>
      <c r="B241" s="7" t="s">
        <v>245</v>
      </c>
      <c r="C241" s="7">
        <v>872</v>
      </c>
      <c r="D241" s="8">
        <v>669305.81999999995</v>
      </c>
      <c r="E241" s="8">
        <v>0</v>
      </c>
      <c r="F241" s="8">
        <v>350</v>
      </c>
      <c r="G241" s="8">
        <v>0</v>
      </c>
      <c r="H241" s="8">
        <v>0</v>
      </c>
      <c r="I241" s="8">
        <v>0</v>
      </c>
      <c r="J241" s="8">
        <v>0</v>
      </c>
      <c r="K241" s="4">
        <f>+SUM(D241-E241-F241-G241-H241-I241-J241)</f>
        <v>668955.81999999995</v>
      </c>
      <c r="L241" s="8">
        <f>K241/C241</f>
        <v>767.15116972477063</v>
      </c>
      <c r="M241" s="110">
        <f>MAX(ROUND((L241-M$2),2),0)</f>
        <v>106.85</v>
      </c>
      <c r="N241" s="125">
        <f>MAX(ROUND((M241*C241),2),0)</f>
        <v>93173.2</v>
      </c>
      <c r="O241" s="125">
        <f>ROUND(+N241*$O$2,2)</f>
        <v>119918.24</v>
      </c>
      <c r="P241" s="125">
        <f>+O241-R241</f>
        <v>0</v>
      </c>
      <c r="Q241" s="137">
        <f>N241/N$2</f>
        <v>6.100784731714267E-3</v>
      </c>
      <c r="R241" s="8">
        <f>ROUND(Q241*N$435,2)-0</f>
        <v>119918.24</v>
      </c>
      <c r="S241" s="7">
        <v>89276.3</v>
      </c>
      <c r="T241" s="7">
        <f>+T240+1</f>
        <v>21</v>
      </c>
      <c r="U241" s="7">
        <f>+U240+1</f>
        <v>1</v>
      </c>
      <c r="V241" s="7">
        <f>SUM(A241-W241)</f>
        <v>0</v>
      </c>
      <c r="W241" s="9">
        <v>3899</v>
      </c>
      <c r="X241" s="10" t="s">
        <v>245</v>
      </c>
      <c r="Y241" s="11">
        <v>273.00173612113207</v>
      </c>
      <c r="Z241" s="144">
        <f>C241/Y241</f>
        <v>3.1941188814018742</v>
      </c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</row>
    <row r="242" spans="1:41" ht="15" x14ac:dyDescent="0.3">
      <c r="A242" s="7">
        <v>3906</v>
      </c>
      <c r="B242" s="7" t="s">
        <v>246</v>
      </c>
      <c r="C242" s="7">
        <v>1098</v>
      </c>
      <c r="D242" s="8">
        <v>951720.12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4">
        <f>+SUM(D242-E242-F242-G242-H242-I242-J242)</f>
        <v>951720.12</v>
      </c>
      <c r="L242" s="8">
        <f>K242/C242</f>
        <v>866.77606557377044</v>
      </c>
      <c r="M242" s="110">
        <f>MAX(ROUND((L242-M$2),2),0)</f>
        <v>206.48</v>
      </c>
      <c r="N242" s="125">
        <f>MAX(ROUND((M242*C242),2),0)</f>
        <v>226715.04</v>
      </c>
      <c r="O242" s="125">
        <f>ROUND(+N242*$O$2,2)</f>
        <v>291792.81</v>
      </c>
      <c r="P242" s="125">
        <f>+O242-R242</f>
        <v>0</v>
      </c>
      <c r="Q242" s="137">
        <f>N242/N$2</f>
        <v>1.4844822915623692E-2</v>
      </c>
      <c r="R242" s="8">
        <f>ROUND(Q242*N$435,2)-0</f>
        <v>291792.81</v>
      </c>
      <c r="S242" s="7">
        <v>217232.86</v>
      </c>
      <c r="T242" s="7">
        <f>+T241+1</f>
        <v>22</v>
      </c>
      <c r="U242" s="7">
        <f>+U241+1</f>
        <v>2</v>
      </c>
      <c r="V242" s="7">
        <f>SUM(A242-W242)</f>
        <v>0</v>
      </c>
      <c r="W242" s="9">
        <v>3906</v>
      </c>
      <c r="X242" s="10" t="s">
        <v>246</v>
      </c>
      <c r="Y242" s="11">
        <v>162.66530253968088</v>
      </c>
      <c r="Z242" s="144">
        <f>C242/Y242</f>
        <v>6.7500566061539269</v>
      </c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</row>
    <row r="243" spans="1:41" ht="15" x14ac:dyDescent="0.3">
      <c r="A243" s="7">
        <v>3920</v>
      </c>
      <c r="B243" s="7" t="s">
        <v>247</v>
      </c>
      <c r="C243" s="7">
        <v>288</v>
      </c>
      <c r="D243" s="8">
        <v>184390.74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4">
        <f>+SUM(D243-E243-F243-G243-H243-I243-J243)</f>
        <v>184390.74</v>
      </c>
      <c r="L243" s="8">
        <f>K243/C243</f>
        <v>640.24562500000002</v>
      </c>
      <c r="M243" s="110">
        <f>MAX(ROUND((L243-M$2),2),0)</f>
        <v>0</v>
      </c>
      <c r="N243" s="125">
        <f>MAX(ROUND((M243*C243),2),0)</f>
        <v>0</v>
      </c>
      <c r="O243" s="125"/>
      <c r="P243" s="125"/>
      <c r="Q243" s="137">
        <f>N243/N$2</f>
        <v>0</v>
      </c>
      <c r="R243" s="8">
        <f>ROUND(Q243*N$435,2)-0</f>
        <v>0</v>
      </c>
      <c r="S243" s="7">
        <v>0</v>
      </c>
      <c r="T243" s="7">
        <f>+T242+1</f>
        <v>23</v>
      </c>
      <c r="U243" s="7"/>
      <c r="V243" s="7">
        <f>SUM(A243-W243)</f>
        <v>0</v>
      </c>
      <c r="W243" s="9">
        <v>3920</v>
      </c>
      <c r="X243" s="10" t="s">
        <v>247</v>
      </c>
      <c r="Y243" s="11">
        <v>87.552440843305618</v>
      </c>
      <c r="Z243" s="144">
        <f>C243/Y243</f>
        <v>3.2894571210806043</v>
      </c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</row>
    <row r="244" spans="1:41" ht="15" x14ac:dyDescent="0.3">
      <c r="A244" s="148">
        <v>3925</v>
      </c>
      <c r="B244" s="148" t="s">
        <v>248</v>
      </c>
      <c r="C244" s="148">
        <v>4472</v>
      </c>
      <c r="D244" s="149">
        <v>2768193.25</v>
      </c>
      <c r="E244" s="149">
        <v>0</v>
      </c>
      <c r="F244" s="149">
        <v>4811.25</v>
      </c>
      <c r="G244" s="149">
        <v>0</v>
      </c>
      <c r="H244" s="149">
        <v>0</v>
      </c>
      <c r="I244" s="149">
        <v>0</v>
      </c>
      <c r="J244" s="149">
        <v>0</v>
      </c>
      <c r="K244" s="150">
        <f>+SUM(D244-E244-F244-G244-H244-I244-J244)</f>
        <v>2763382</v>
      </c>
      <c r="L244" s="149">
        <f>K244/C244</f>
        <v>617.92978533094811</v>
      </c>
      <c r="M244" s="151">
        <f>MAX(ROUND((L244-M$2),2),0)</f>
        <v>0</v>
      </c>
      <c r="N244" s="152">
        <f>MAX(ROUND((M244*C244),2),0)</f>
        <v>0</v>
      </c>
      <c r="O244" s="152"/>
      <c r="P244" s="152"/>
      <c r="Q244" s="153">
        <f>N244/N$2</f>
        <v>0</v>
      </c>
      <c r="R244" s="8">
        <f>ROUND(Q244*N$435,2)-0</f>
        <v>0</v>
      </c>
      <c r="S244" s="148">
        <v>0</v>
      </c>
      <c r="T244" s="7">
        <f>+T243+1</f>
        <v>24</v>
      </c>
      <c r="U244" s="148"/>
      <c r="V244" s="148">
        <f>SUM(A244-W244)</f>
        <v>0</v>
      </c>
      <c r="W244" s="154">
        <v>3925</v>
      </c>
      <c r="X244" s="155" t="s">
        <v>248</v>
      </c>
      <c r="Y244" s="156">
        <v>34.624636253567317</v>
      </c>
      <c r="Z244" s="157">
        <f>C244/Y244</f>
        <v>129.15659148734761</v>
      </c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</row>
    <row r="245" spans="1:41" ht="15" x14ac:dyDescent="0.3">
      <c r="A245" s="7">
        <v>3934</v>
      </c>
      <c r="B245" s="7" t="s">
        <v>249</v>
      </c>
      <c r="C245" s="7">
        <v>899</v>
      </c>
      <c r="D245" s="8">
        <v>269750.31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4">
        <f>+SUM(D245-E245-F245-G245-H245-I245-J245)</f>
        <v>269750.31</v>
      </c>
      <c r="L245" s="8">
        <f>K245/C245</f>
        <v>300.0559621802002</v>
      </c>
      <c r="M245" s="110">
        <f>MAX(ROUND((L245-M$2),2),0)</f>
        <v>0</v>
      </c>
      <c r="N245" s="125">
        <f>MAX(ROUND((M245*C245),2),0)</f>
        <v>0</v>
      </c>
      <c r="O245" s="125"/>
      <c r="P245" s="125"/>
      <c r="Q245" s="137">
        <f>N245/N$2</f>
        <v>0</v>
      </c>
      <c r="R245" s="8">
        <f>ROUND(Q245*N$435,2)-0</f>
        <v>0</v>
      </c>
      <c r="S245" s="7">
        <v>0</v>
      </c>
      <c r="T245" s="7">
        <f>+T244+1</f>
        <v>25</v>
      </c>
      <c r="U245" s="7"/>
      <c r="V245" s="7">
        <f>SUM(A245-W245)</f>
        <v>0</v>
      </c>
      <c r="W245" s="9">
        <v>3934</v>
      </c>
      <c r="X245" s="10" t="s">
        <v>249</v>
      </c>
      <c r="Y245" s="11">
        <v>77.015231543466712</v>
      </c>
      <c r="Z245" s="144">
        <f>C245/Y245</f>
        <v>11.673015609809761</v>
      </c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</row>
    <row r="246" spans="1:41" ht="15" x14ac:dyDescent="0.3">
      <c r="A246" s="7">
        <v>3941</v>
      </c>
      <c r="B246" s="7" t="s">
        <v>250</v>
      </c>
      <c r="C246" s="7">
        <v>1162</v>
      </c>
      <c r="D246" s="8">
        <v>591699.93000000005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4">
        <f>+SUM(D246-E246-F246-G246-H246-I246-J246)</f>
        <v>591699.93000000005</v>
      </c>
      <c r="L246" s="8">
        <f>K246/C246</f>
        <v>509.20820137693636</v>
      </c>
      <c r="M246" s="110">
        <f>MAX(ROUND((L246-M$2),2),0)</f>
        <v>0</v>
      </c>
      <c r="N246" s="125">
        <f>MAX(ROUND((M246*C246),2),0)</f>
        <v>0</v>
      </c>
      <c r="O246" s="125"/>
      <c r="P246" s="125"/>
      <c r="Q246" s="137">
        <f>N246/N$2</f>
        <v>0</v>
      </c>
      <c r="R246" s="8">
        <f>ROUND(Q246*N$435,2)-0</f>
        <v>0</v>
      </c>
      <c r="S246" s="7">
        <v>0</v>
      </c>
      <c r="T246" s="7">
        <f>+T245+1</f>
        <v>26</v>
      </c>
      <c r="U246" s="7"/>
      <c r="V246" s="7">
        <f>SUM(A246-W246)</f>
        <v>0</v>
      </c>
      <c r="W246" s="9">
        <v>3941</v>
      </c>
      <c r="X246" s="10" t="s">
        <v>250</v>
      </c>
      <c r="Y246" s="11">
        <v>129.93806254038768</v>
      </c>
      <c r="Z246" s="144">
        <f>C246/Y246</f>
        <v>8.9427222268980984</v>
      </c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</row>
    <row r="247" spans="1:41" ht="15" x14ac:dyDescent="0.3">
      <c r="A247" s="7">
        <v>3948</v>
      </c>
      <c r="B247" s="7" t="s">
        <v>251</v>
      </c>
      <c r="C247" s="7">
        <v>607</v>
      </c>
      <c r="D247" s="8">
        <v>459880.85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4">
        <f>+SUM(D247-E247-F247-G247-H247-I247-J247)</f>
        <v>459880.85</v>
      </c>
      <c r="L247" s="8">
        <f>K247/C247</f>
        <v>757.62907742998345</v>
      </c>
      <c r="M247" s="110">
        <f>MAX(ROUND((L247-M$2),2),0)</f>
        <v>97.33</v>
      </c>
      <c r="N247" s="125">
        <f>MAX(ROUND((M247*C247),2),0)</f>
        <v>59079.31</v>
      </c>
      <c r="O247" s="125">
        <f>ROUND(+N247*$O$2,2)</f>
        <v>76037.820000000007</v>
      </c>
      <c r="P247" s="125">
        <f>+O247-R247</f>
        <v>0</v>
      </c>
      <c r="Q247" s="137">
        <f>N247/N$2</f>
        <v>3.8683886826707038E-3</v>
      </c>
      <c r="R247" s="8">
        <f>ROUND(Q247*N$435,2)-0</f>
        <v>76037.820000000007</v>
      </c>
      <c r="S247" s="7">
        <v>56608.36</v>
      </c>
      <c r="T247" s="7">
        <f>+T246+1</f>
        <v>27</v>
      </c>
      <c r="U247" s="7">
        <f>+U246+1</f>
        <v>1</v>
      </c>
      <c r="V247" s="7">
        <f>SUM(A247-W247)</f>
        <v>0</v>
      </c>
      <c r="W247" s="9">
        <v>3948</v>
      </c>
      <c r="X247" s="10" t="s">
        <v>251</v>
      </c>
      <c r="Y247" s="11">
        <v>119.95694487411214</v>
      </c>
      <c r="Z247" s="144">
        <f>C247/Y247</f>
        <v>5.0601488778912413</v>
      </c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</row>
    <row r="248" spans="1:41" ht="15" x14ac:dyDescent="0.3">
      <c r="A248" s="7">
        <v>3955</v>
      </c>
      <c r="B248" s="7" t="s">
        <v>252</v>
      </c>
      <c r="C248" s="7">
        <v>2367</v>
      </c>
      <c r="D248" s="8">
        <v>937149.36</v>
      </c>
      <c r="E248" s="8">
        <v>60652.26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4">
        <f>+SUM(D248-E248-F248-G248-H248-I248-J248)</f>
        <v>876497.1</v>
      </c>
      <c r="L248" s="8">
        <f>K248/C248</f>
        <v>370.29873257287704</v>
      </c>
      <c r="M248" s="110">
        <f>MAX(ROUND((L248-M$2),2),0)</f>
        <v>0</v>
      </c>
      <c r="N248" s="125">
        <f>MAX(ROUND((M248*C248),2),0)</f>
        <v>0</v>
      </c>
      <c r="O248" s="125"/>
      <c r="P248" s="125"/>
      <c r="Q248" s="137">
        <f>N248/N$2</f>
        <v>0</v>
      </c>
      <c r="R248" s="8">
        <f>ROUND(Q248*N$435,2)-0</f>
        <v>0</v>
      </c>
      <c r="S248" s="7">
        <v>0</v>
      </c>
      <c r="T248" s="7">
        <f>+T247+1</f>
        <v>28</v>
      </c>
      <c r="U248" s="7"/>
      <c r="V248" s="7">
        <f>SUM(A248-W248)</f>
        <v>0</v>
      </c>
      <c r="W248" s="9">
        <v>3955</v>
      </c>
      <c r="X248" s="10" t="s">
        <v>252</v>
      </c>
      <c r="Y248" s="11">
        <v>152.57055085287936</v>
      </c>
      <c r="Z248" s="144">
        <f>C248/Y248</f>
        <v>15.5141341941044</v>
      </c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</row>
    <row r="249" spans="1:41" ht="15" x14ac:dyDescent="0.3">
      <c r="A249" s="7">
        <v>3962</v>
      </c>
      <c r="B249" s="7" t="s">
        <v>253</v>
      </c>
      <c r="C249" s="7">
        <v>3645</v>
      </c>
      <c r="D249" s="8">
        <v>1700650.38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4">
        <f>+SUM(D249-E249-F249-G249-H249-I249-J249)</f>
        <v>1700650.38</v>
      </c>
      <c r="L249" s="8">
        <f>K249/C249</f>
        <v>466.57074897119338</v>
      </c>
      <c r="M249" s="110">
        <f>MAX(ROUND((L249-M$2),2),0)</f>
        <v>0</v>
      </c>
      <c r="N249" s="125">
        <f>MAX(ROUND((M249*C249),2),0)</f>
        <v>0</v>
      </c>
      <c r="O249" s="125"/>
      <c r="P249" s="125"/>
      <c r="Q249" s="137">
        <f>N249/N$2</f>
        <v>0</v>
      </c>
      <c r="R249" s="8">
        <f>ROUND(Q249*N$435,2)-0</f>
        <v>0</v>
      </c>
      <c r="S249" s="7">
        <v>0</v>
      </c>
      <c r="T249" s="7">
        <f>+T248+1</f>
        <v>29</v>
      </c>
      <c r="U249" s="7"/>
      <c r="V249" s="7">
        <f>SUM(A249-W249)</f>
        <v>0</v>
      </c>
      <c r="W249" s="9">
        <v>3962</v>
      </c>
      <c r="X249" s="10" t="s">
        <v>253</v>
      </c>
      <c r="Y249" s="11">
        <v>152.07940318809111</v>
      </c>
      <c r="Z249" s="144">
        <f>C249/Y249</f>
        <v>23.967742663297283</v>
      </c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</row>
    <row r="250" spans="1:41" ht="15" x14ac:dyDescent="0.3">
      <c r="A250" s="7">
        <v>3969</v>
      </c>
      <c r="B250" s="7" t="s">
        <v>254</v>
      </c>
      <c r="C250" s="7">
        <v>339</v>
      </c>
      <c r="D250" s="8">
        <v>248402.31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4">
        <f>+SUM(D250-E250-F250-G250-H250-I250-J250)</f>
        <v>248402.31</v>
      </c>
      <c r="L250" s="8">
        <f>K250/C250</f>
        <v>732.7501769911504</v>
      </c>
      <c r="M250" s="110">
        <f>MAX(ROUND((L250-M$2),2),0)</f>
        <v>72.45</v>
      </c>
      <c r="N250" s="125">
        <f>MAX(ROUND((M250*C250),2),0)</f>
        <v>24560.55</v>
      </c>
      <c r="O250" s="125">
        <f>ROUND(+N250*$O$2,2)</f>
        <v>31610.57</v>
      </c>
      <c r="P250" s="125">
        <f>+O250-R250</f>
        <v>0</v>
      </c>
      <c r="Q250" s="137">
        <f>N250/N$2</f>
        <v>1.6081730416311218E-3</v>
      </c>
      <c r="R250" s="8">
        <f>ROUND(Q250*N$435,2)-0</f>
        <v>31610.57</v>
      </c>
      <c r="S250" s="7">
        <v>23533.32</v>
      </c>
      <c r="T250" s="7">
        <f>+T249+1</f>
        <v>30</v>
      </c>
      <c r="U250" s="7">
        <f>+U249+1</f>
        <v>1</v>
      </c>
      <c r="V250" s="7">
        <f>SUM(A250-W250)</f>
        <v>0</v>
      </c>
      <c r="W250" s="9">
        <v>3969</v>
      </c>
      <c r="X250" s="10" t="s">
        <v>254</v>
      </c>
      <c r="Y250" s="11">
        <v>71.289225471017971</v>
      </c>
      <c r="Z250" s="144">
        <f>C250/Y250</f>
        <v>4.7552768003885459</v>
      </c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</row>
    <row r="251" spans="1:41" ht="15" x14ac:dyDescent="0.3">
      <c r="A251" s="148">
        <v>2177</v>
      </c>
      <c r="B251" s="148" t="s">
        <v>255</v>
      </c>
      <c r="C251" s="148">
        <v>1089</v>
      </c>
      <c r="D251" s="149">
        <v>729416.05</v>
      </c>
      <c r="E251" s="149">
        <v>0</v>
      </c>
      <c r="F251" s="149">
        <v>0</v>
      </c>
      <c r="G251" s="149">
        <v>83779.5</v>
      </c>
      <c r="H251" s="149">
        <v>0</v>
      </c>
      <c r="I251" s="149">
        <v>0</v>
      </c>
      <c r="J251" s="149">
        <v>0</v>
      </c>
      <c r="K251" s="150">
        <f>+SUM(D251-E251-F251-G251-H251-I251-J251)</f>
        <v>645636.55000000005</v>
      </c>
      <c r="L251" s="149">
        <f>K251/C251</f>
        <v>592.87102846648304</v>
      </c>
      <c r="M251" s="151">
        <f>MAX(ROUND((L251-M$2),2),0)</f>
        <v>0</v>
      </c>
      <c r="N251" s="152">
        <f>MAX(ROUND((M251*C251),2),0)</f>
        <v>0</v>
      </c>
      <c r="O251" s="152"/>
      <c r="P251" s="152"/>
      <c r="Q251" s="153">
        <f>N251/N$2</f>
        <v>0</v>
      </c>
      <c r="R251" s="8">
        <f>ROUND(Q251*N$435,2)-0</f>
        <v>0</v>
      </c>
      <c r="S251" s="148">
        <v>0</v>
      </c>
      <c r="T251" s="7">
        <f>+T250+1</f>
        <v>31</v>
      </c>
      <c r="U251" s="148"/>
      <c r="V251" s="148">
        <f>SUM(A251-W251)</f>
        <v>0</v>
      </c>
      <c r="W251" s="154">
        <v>2177</v>
      </c>
      <c r="X251" s="155" t="s">
        <v>255</v>
      </c>
      <c r="Y251" s="156">
        <v>16.485009266634879</v>
      </c>
      <c r="Z251" s="157">
        <f>C251/Y251</f>
        <v>66.060017461082083</v>
      </c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</row>
    <row r="252" spans="1:41" ht="15" x14ac:dyDescent="0.3">
      <c r="A252" s="7">
        <v>3976</v>
      </c>
      <c r="B252" s="7" t="s">
        <v>256</v>
      </c>
      <c r="C252" s="7">
        <v>16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4">
        <f>+SUM(D252-E252-F252-G252-H252-I252-J252)</f>
        <v>0</v>
      </c>
      <c r="L252" s="8">
        <f>K252/C252</f>
        <v>0</v>
      </c>
      <c r="M252" s="110">
        <f>MAX(ROUND((L252-M$2),2),0)</f>
        <v>0</v>
      </c>
      <c r="N252" s="125">
        <f>MAX(ROUND((M252*C252),2),0)</f>
        <v>0</v>
      </c>
      <c r="O252" s="125"/>
      <c r="P252" s="125"/>
      <c r="Q252" s="137">
        <f>N252/N$2</f>
        <v>0</v>
      </c>
      <c r="R252" s="8">
        <f>ROUND(Q252*N$435,2)-0</f>
        <v>0</v>
      </c>
      <c r="S252" s="7">
        <v>0</v>
      </c>
      <c r="T252" s="7">
        <f>+T251+1</f>
        <v>32</v>
      </c>
      <c r="U252" s="7"/>
      <c r="V252" s="7">
        <f>SUM(A252-W252)</f>
        <v>0</v>
      </c>
      <c r="W252" s="9">
        <v>3976</v>
      </c>
      <c r="X252" s="10" t="s">
        <v>256</v>
      </c>
      <c r="Y252" s="11">
        <v>1.2413403379389301</v>
      </c>
      <c r="Z252" s="144">
        <f>C252/Y252</f>
        <v>12.88929354101691</v>
      </c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</row>
    <row r="253" spans="1:41" ht="15" x14ac:dyDescent="0.3">
      <c r="A253" s="7">
        <v>4690</v>
      </c>
      <c r="B253" s="7" t="s">
        <v>257</v>
      </c>
      <c r="C253" s="7">
        <v>193</v>
      </c>
      <c r="D253" s="8">
        <v>110664.63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4">
        <f>+SUM(D253-E253-F253-G253-H253-I253-J253)</f>
        <v>110664.63</v>
      </c>
      <c r="L253" s="8">
        <f>K253/C253</f>
        <v>573.39186528497407</v>
      </c>
      <c r="M253" s="110">
        <f>MAX(ROUND((L253-M$2),2),0)</f>
        <v>0</v>
      </c>
      <c r="N253" s="125">
        <f>MAX(ROUND((M253*C253),2),0)</f>
        <v>0</v>
      </c>
      <c r="O253" s="125"/>
      <c r="P253" s="125"/>
      <c r="Q253" s="137">
        <f>N253/N$2</f>
        <v>0</v>
      </c>
      <c r="R253" s="8">
        <f>ROUND(Q253*N$435,2)-0</f>
        <v>0</v>
      </c>
      <c r="S253" s="7">
        <v>0</v>
      </c>
      <c r="T253" s="7">
        <f>+T252+1</f>
        <v>33</v>
      </c>
      <c r="U253" s="7"/>
      <c r="V253" s="7">
        <f>SUM(A253-W253)</f>
        <v>0</v>
      </c>
      <c r="W253" s="9">
        <v>4690</v>
      </c>
      <c r="X253" s="10" t="s">
        <v>257</v>
      </c>
      <c r="Y253" s="11">
        <v>20.425584654564126</v>
      </c>
      <c r="Z253" s="144">
        <f>C253/Y253</f>
        <v>9.4489339357477764</v>
      </c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</row>
    <row r="254" spans="1:41" ht="15" x14ac:dyDescent="0.3">
      <c r="A254" s="7">
        <v>2016</v>
      </c>
      <c r="B254" s="7" t="s">
        <v>258</v>
      </c>
      <c r="C254" s="7">
        <v>434</v>
      </c>
      <c r="D254" s="8">
        <v>232890.88</v>
      </c>
      <c r="E254" s="8">
        <v>0</v>
      </c>
      <c r="F254" s="8">
        <v>0</v>
      </c>
      <c r="G254" s="8">
        <v>2227.33</v>
      </c>
      <c r="H254" s="8">
        <v>0</v>
      </c>
      <c r="I254" s="8">
        <v>0</v>
      </c>
      <c r="J254" s="8">
        <v>0</v>
      </c>
      <c r="K254" s="4">
        <f>+SUM(D254-E254-F254-G254-H254-I254-J254)</f>
        <v>230663.55000000002</v>
      </c>
      <c r="L254" s="8">
        <f>K254/C254</f>
        <v>531.48283410138254</v>
      </c>
      <c r="M254" s="110">
        <f>MAX(ROUND((L254-M$2),2),0)</f>
        <v>0</v>
      </c>
      <c r="N254" s="125">
        <f>MAX(ROUND((M254*C254),2),0)</f>
        <v>0</v>
      </c>
      <c r="O254" s="125"/>
      <c r="P254" s="125"/>
      <c r="Q254" s="137">
        <f>N254/N$2</f>
        <v>0</v>
      </c>
      <c r="R254" s="8">
        <f>ROUND(Q254*N$435,2)-0</f>
        <v>0</v>
      </c>
      <c r="S254" s="7">
        <v>0</v>
      </c>
      <c r="T254" s="7">
        <f>+T253+1</f>
        <v>34</v>
      </c>
      <c r="U254" s="7"/>
      <c r="V254" s="7">
        <f>SUM(A254-W254)</f>
        <v>0</v>
      </c>
      <c r="W254" s="9">
        <v>2016</v>
      </c>
      <c r="X254" s="10" t="s">
        <v>258</v>
      </c>
      <c r="Y254" s="11">
        <v>162.08035351458474</v>
      </c>
      <c r="Z254" s="144">
        <f>C254/Y254</f>
        <v>2.6776841892866838</v>
      </c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</row>
    <row r="255" spans="1:41" ht="15" x14ac:dyDescent="0.3">
      <c r="A255" s="7">
        <v>3983</v>
      </c>
      <c r="B255" s="7" t="s">
        <v>259</v>
      </c>
      <c r="C255" s="7">
        <v>1387</v>
      </c>
      <c r="D255" s="8">
        <v>339334.48</v>
      </c>
      <c r="E255" s="8">
        <v>2411.2800000000002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4">
        <f>+SUM(D255-E255-F255-G255-H255-I255-J255)</f>
        <v>336923.19999999995</v>
      </c>
      <c r="L255" s="8">
        <f>K255/C255</f>
        <v>242.91506849315064</v>
      </c>
      <c r="M255" s="110">
        <f>MAX(ROUND((L255-M$2),2),0)</f>
        <v>0</v>
      </c>
      <c r="N255" s="125">
        <f>MAX(ROUND((M255*C255),2),0)</f>
        <v>0</v>
      </c>
      <c r="O255" s="125"/>
      <c r="P255" s="125"/>
      <c r="Q255" s="137">
        <f>N255/N$2</f>
        <v>0</v>
      </c>
      <c r="R255" s="8">
        <f>ROUND(Q255*N$435,2)-0</f>
        <v>0</v>
      </c>
      <c r="S255" s="7">
        <v>0</v>
      </c>
      <c r="T255" s="7">
        <f>+T254+1</f>
        <v>35</v>
      </c>
      <c r="U255" s="7"/>
      <c r="V255" s="7">
        <f>SUM(A255-W255)</f>
        <v>0</v>
      </c>
      <c r="W255" s="9">
        <v>3983</v>
      </c>
      <c r="X255" s="10" t="s">
        <v>259</v>
      </c>
      <c r="Y255" s="11">
        <v>28.363831816763884</v>
      </c>
      <c r="Z255" s="144">
        <f>C255/Y255</f>
        <v>48.900304054836518</v>
      </c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</row>
    <row r="256" spans="1:41" ht="15" x14ac:dyDescent="0.3">
      <c r="A256" s="7">
        <v>3514</v>
      </c>
      <c r="B256" s="7" t="s">
        <v>260</v>
      </c>
      <c r="C256" s="7">
        <v>249</v>
      </c>
      <c r="D256" s="8">
        <v>151947.99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4">
        <f>+SUM(D256-E256-F256-G256-H256-I256-J256)</f>
        <v>151947.99</v>
      </c>
      <c r="L256" s="8">
        <f>K256/C256</f>
        <v>610.23289156626504</v>
      </c>
      <c r="M256" s="110">
        <f>MAX(ROUND((L256-M$2),2),0)</f>
        <v>0</v>
      </c>
      <c r="N256" s="125">
        <f>MAX(ROUND((M256*C256),2),0)</f>
        <v>0</v>
      </c>
      <c r="O256" s="125"/>
      <c r="P256" s="125"/>
      <c r="Q256" s="137">
        <f>N256/N$2</f>
        <v>0</v>
      </c>
      <c r="R256" s="8">
        <f>ROUND(Q256*N$435,2)-0</f>
        <v>0</v>
      </c>
      <c r="S256" s="7">
        <v>0</v>
      </c>
      <c r="T256" s="7">
        <f>+T255+1</f>
        <v>36</v>
      </c>
      <c r="U256" s="7"/>
      <c r="V256" s="7">
        <f>SUM(A256-W256)</f>
        <v>0</v>
      </c>
      <c r="W256" s="9">
        <v>3514</v>
      </c>
      <c r="X256" s="10" t="s">
        <v>260</v>
      </c>
      <c r="Y256" s="11">
        <v>12.557774968255261</v>
      </c>
      <c r="Z256" s="144">
        <f>C256/Y256</f>
        <v>19.828353400936543</v>
      </c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</row>
    <row r="257" spans="1:41" ht="15" x14ac:dyDescent="0.3">
      <c r="A257" s="7">
        <v>616</v>
      </c>
      <c r="B257" s="7" t="s">
        <v>261</v>
      </c>
      <c r="C257" s="7">
        <v>125</v>
      </c>
      <c r="D257" s="8">
        <v>259078.39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4">
        <f>+SUM(D257-E257-F257-G257-H257-I257-J257)</f>
        <v>259078.39</v>
      </c>
      <c r="L257" s="8">
        <f>K257/C257</f>
        <v>2072.6271200000001</v>
      </c>
      <c r="M257" s="110">
        <f>MAX(ROUND((L257-M$2),2),0)</f>
        <v>1412.33</v>
      </c>
      <c r="N257" s="125">
        <f>MAX(ROUND((M257*C257),2),0)</f>
        <v>176541.25</v>
      </c>
      <c r="O257" s="125">
        <f>ROUND(+N257*$O$2,2)</f>
        <v>227216.81</v>
      </c>
      <c r="P257" s="125">
        <f>+O257-R257</f>
        <v>0</v>
      </c>
      <c r="Q257" s="137">
        <f>N257/N$2</f>
        <v>1.1559548910177513E-2</v>
      </c>
      <c r="R257" s="8">
        <f>ROUND(Q257*N$435,2)-0</f>
        <v>227216.81</v>
      </c>
      <c r="S257" s="7">
        <v>169157.55</v>
      </c>
      <c r="T257" s="7">
        <f>+T256+1</f>
        <v>37</v>
      </c>
      <c r="U257" s="7">
        <f>+U256+1</f>
        <v>1</v>
      </c>
      <c r="V257" s="7">
        <f>SUM(A257-W257)</f>
        <v>0</v>
      </c>
      <c r="W257" s="9">
        <v>616</v>
      </c>
      <c r="X257" s="10" t="s">
        <v>261</v>
      </c>
      <c r="Y257" s="11">
        <v>267.07053562157569</v>
      </c>
      <c r="Z257" s="144">
        <f>C257/Y257</f>
        <v>0.46804114766564198</v>
      </c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</row>
    <row r="258" spans="1:41" ht="15" x14ac:dyDescent="0.3">
      <c r="A258" s="7">
        <v>1945</v>
      </c>
      <c r="B258" s="7" t="s">
        <v>262</v>
      </c>
      <c r="C258" s="7">
        <v>776</v>
      </c>
      <c r="D258" s="8">
        <v>380613.72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4">
        <f>+SUM(D258-E258-F258-G258-H258-I258-J258)</f>
        <v>380613.72</v>
      </c>
      <c r="L258" s="8">
        <f>K258/C258</f>
        <v>490.48159793814432</v>
      </c>
      <c r="M258" s="110">
        <f>MAX(ROUND((L258-M$2),2),0)</f>
        <v>0</v>
      </c>
      <c r="N258" s="125">
        <f>MAX(ROUND((M258*C258),2),0)</f>
        <v>0</v>
      </c>
      <c r="O258" s="125"/>
      <c r="P258" s="125"/>
      <c r="Q258" s="137">
        <f>N258/N$2</f>
        <v>0</v>
      </c>
      <c r="R258" s="8">
        <f>ROUND(Q258*N$435,2)-0</f>
        <v>0</v>
      </c>
      <c r="S258" s="7">
        <v>0</v>
      </c>
      <c r="T258" s="7">
        <f>+T257+1</f>
        <v>38</v>
      </c>
      <c r="U258" s="7"/>
      <c r="V258" s="7">
        <f>SUM(A258-W258)</f>
        <v>0</v>
      </c>
      <c r="W258" s="9">
        <v>1945</v>
      </c>
      <c r="X258" s="10" t="s">
        <v>262</v>
      </c>
      <c r="Y258" s="11">
        <v>62.488491627093943</v>
      </c>
      <c r="Z258" s="144">
        <f>C258/Y258</f>
        <v>12.418286628373979</v>
      </c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</row>
    <row r="259" spans="1:41" ht="15" x14ac:dyDescent="0.3">
      <c r="A259" s="7">
        <v>1526</v>
      </c>
      <c r="B259" s="7" t="s">
        <v>263</v>
      </c>
      <c r="C259" s="7">
        <v>1307</v>
      </c>
      <c r="D259" s="8">
        <v>1325209.04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4">
        <f>+SUM(D259-E259-F259-G259-H259-I259-J259)</f>
        <v>1325209.04</v>
      </c>
      <c r="L259" s="8">
        <f>K259/C259</f>
        <v>1013.9319357306809</v>
      </c>
      <c r="M259" s="110">
        <f>MAX(ROUND((L259-M$2),2),0)</f>
        <v>353.63</v>
      </c>
      <c r="N259" s="125">
        <f>MAX(ROUND((M259*C259),2),0)</f>
        <v>462194.41</v>
      </c>
      <c r="O259" s="125">
        <f>ROUND(+N259*$O$2,2)</f>
        <v>594865.72</v>
      </c>
      <c r="P259" s="125">
        <f>+O259-R259</f>
        <v>0</v>
      </c>
      <c r="Q259" s="137">
        <f>N259/N$2</f>
        <v>3.0263515684893123E-2</v>
      </c>
      <c r="R259" s="8">
        <f>ROUND(Q259*N$435,2)-0</f>
        <v>594865.72</v>
      </c>
      <c r="S259" s="7">
        <v>442863.49</v>
      </c>
      <c r="T259" s="7">
        <f>+T258+1</f>
        <v>39</v>
      </c>
      <c r="U259" s="7">
        <f>+U258+1</f>
        <v>1</v>
      </c>
      <c r="V259" s="7">
        <f>SUM(A259-W259)</f>
        <v>0</v>
      </c>
      <c r="W259" s="9">
        <v>1526</v>
      </c>
      <c r="X259" s="10" t="s">
        <v>263</v>
      </c>
      <c r="Y259" s="11">
        <v>476.12997827455524</v>
      </c>
      <c r="Z259" s="144">
        <f>C259/Y259</f>
        <v>2.7450487464293469</v>
      </c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</row>
    <row r="260" spans="1:41" ht="15" x14ac:dyDescent="0.3">
      <c r="A260" s="7">
        <v>3654</v>
      </c>
      <c r="B260" s="7" t="s">
        <v>264</v>
      </c>
      <c r="C260" s="7">
        <v>324</v>
      </c>
      <c r="D260" s="8">
        <v>227171.93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4">
        <f>+SUM(D260-E260-F260-G260-H260-I260-J260)</f>
        <v>227171.93</v>
      </c>
      <c r="L260" s="8">
        <f>K260/C260</f>
        <v>701.14793209876541</v>
      </c>
      <c r="M260" s="110">
        <f>MAX(ROUND((L260-M$2),2),0)</f>
        <v>40.85</v>
      </c>
      <c r="N260" s="125">
        <f>MAX(ROUND((M260*C260),2),0)</f>
        <v>13235.4</v>
      </c>
      <c r="O260" s="125">
        <f>ROUND(+N260*$O$2,2)</f>
        <v>17034.580000000002</v>
      </c>
      <c r="P260" s="125">
        <f>+O260-R260</f>
        <v>0</v>
      </c>
      <c r="Q260" s="137">
        <f>N260/N$2</f>
        <v>8.6662609246146969E-4</v>
      </c>
      <c r="R260" s="8">
        <f>ROUND(Q260*N$435,2)-0</f>
        <v>17034.580000000002</v>
      </c>
      <c r="S260" s="7">
        <v>12681.84</v>
      </c>
      <c r="T260" s="7">
        <f>+T259+1</f>
        <v>40</v>
      </c>
      <c r="U260" s="7">
        <f>+U259+1</f>
        <v>2</v>
      </c>
      <c r="V260" s="7">
        <f>SUM(A260-W260)</f>
        <v>0</v>
      </c>
      <c r="W260" s="9">
        <v>3654</v>
      </c>
      <c r="X260" s="10" t="s">
        <v>264</v>
      </c>
      <c r="Y260" s="11">
        <v>418.36039704339777</v>
      </c>
      <c r="Z260" s="144">
        <f>C260/Y260</f>
        <v>0.77445188954247624</v>
      </c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</row>
    <row r="261" spans="1:41" ht="15" x14ac:dyDescent="0.3">
      <c r="A261" s="7">
        <v>3990</v>
      </c>
      <c r="B261" s="7" t="s">
        <v>265</v>
      </c>
      <c r="C261" s="7">
        <v>614</v>
      </c>
      <c r="D261" s="8">
        <v>605620.04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4">
        <f>+SUM(D261-E261-F261-G261-H261-I261-J261)</f>
        <v>605620.04</v>
      </c>
      <c r="L261" s="8">
        <f>K261/C261</f>
        <v>986.35185667752444</v>
      </c>
      <c r="M261" s="110">
        <f>MAX(ROUND((L261-M$2),2),0)</f>
        <v>326.05</v>
      </c>
      <c r="N261" s="125">
        <f>MAX(ROUND((M261*C261),2),0)</f>
        <v>200194.7</v>
      </c>
      <c r="O261" s="125">
        <f>ROUND(+N261*$O$2,2)</f>
        <v>257659.9</v>
      </c>
      <c r="P261" s="125">
        <f>+O261-R261</f>
        <v>0</v>
      </c>
      <c r="Q261" s="137">
        <f>N261/N$2</f>
        <v>1.310832695592851E-2</v>
      </c>
      <c r="R261" s="8">
        <f>ROUND(Q261*N$435,2)-0</f>
        <v>257659.9</v>
      </c>
      <c r="S261" s="7">
        <v>191821.71</v>
      </c>
      <c r="T261" s="7">
        <f>+T260+1</f>
        <v>41</v>
      </c>
      <c r="U261" s="7">
        <f>+U260+1</f>
        <v>3</v>
      </c>
      <c r="V261" s="7">
        <f>SUM(A261-W261)</f>
        <v>0</v>
      </c>
      <c r="W261" s="9">
        <v>3990</v>
      </c>
      <c r="X261" s="10" t="s">
        <v>265</v>
      </c>
      <c r="Y261" s="11">
        <v>147.80045591378044</v>
      </c>
      <c r="Z261" s="144">
        <f>C261/Y261</f>
        <v>4.1542497024378431</v>
      </c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</row>
    <row r="262" spans="1:41" ht="15" x14ac:dyDescent="0.3">
      <c r="A262" s="7">
        <v>4011</v>
      </c>
      <c r="B262" s="7" t="s">
        <v>266</v>
      </c>
      <c r="C262" s="7">
        <v>83</v>
      </c>
      <c r="D262" s="8">
        <v>68931.78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4">
        <f>+SUM(D262-E262-F262-G262-H262-I262-J262)</f>
        <v>68931.78</v>
      </c>
      <c r="L262" s="8">
        <f>K262/C262</f>
        <v>830.50337349397591</v>
      </c>
      <c r="M262" s="110">
        <f>MAX(ROUND((L262-M$2),2),0)</f>
        <v>170.2</v>
      </c>
      <c r="N262" s="125">
        <f>MAX(ROUND((M262*C262),2),0)</f>
        <v>14126.6</v>
      </c>
      <c r="O262" s="125">
        <f>ROUND(+N262*$O$2,2)</f>
        <v>18181.59</v>
      </c>
      <c r="P262" s="125">
        <f>+O262-R262</f>
        <v>0</v>
      </c>
      <c r="Q262" s="137">
        <f>N262/N$2</f>
        <v>9.2497998985797167E-4</v>
      </c>
      <c r="R262" s="8">
        <f>ROUND(Q262*N$435,2)-0</f>
        <v>18181.59</v>
      </c>
      <c r="S262" s="7">
        <v>13535.77</v>
      </c>
      <c r="T262" s="7">
        <f>+T261+1</f>
        <v>42</v>
      </c>
      <c r="U262" s="7">
        <f>+U261+1</f>
        <v>4</v>
      </c>
      <c r="V262" s="7">
        <f>SUM(A262-W262)</f>
        <v>0</v>
      </c>
      <c r="W262" s="9">
        <v>4011</v>
      </c>
      <c r="X262" s="10" t="s">
        <v>266</v>
      </c>
      <c r="Y262" s="11">
        <v>8.6837358954094661</v>
      </c>
      <c r="Z262" s="144">
        <f>C262/Y262</f>
        <v>9.5580981503452644</v>
      </c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</row>
    <row r="263" spans="1:41" ht="15" x14ac:dyDescent="0.3">
      <c r="A263" s="148">
        <v>4018</v>
      </c>
      <c r="B263" s="148" t="s">
        <v>267</v>
      </c>
      <c r="C263" s="148">
        <v>6376</v>
      </c>
      <c r="D263" s="149">
        <v>3323401.49</v>
      </c>
      <c r="E263" s="149">
        <v>0</v>
      </c>
      <c r="F263" s="149">
        <v>0</v>
      </c>
      <c r="G263" s="149">
        <v>0</v>
      </c>
      <c r="H263" s="149">
        <v>0</v>
      </c>
      <c r="I263" s="149">
        <v>0</v>
      </c>
      <c r="J263" s="149">
        <v>0</v>
      </c>
      <c r="K263" s="150">
        <f>+SUM(D263-E263-F263-G263-H263-I263-J263)</f>
        <v>3323401.49</v>
      </c>
      <c r="L263" s="149">
        <f>K263/C263</f>
        <v>521.23611825595992</v>
      </c>
      <c r="M263" s="151">
        <f>MAX(ROUND((L263-M$2),2),0)</f>
        <v>0</v>
      </c>
      <c r="N263" s="152">
        <f>MAX(ROUND((M263*C263),2),0)</f>
        <v>0</v>
      </c>
      <c r="O263" s="152"/>
      <c r="P263" s="152"/>
      <c r="Q263" s="153">
        <f>N263/N$2</f>
        <v>0</v>
      </c>
      <c r="R263" s="8">
        <f>ROUND(Q263*N$435,2)-0</f>
        <v>0</v>
      </c>
      <c r="S263" s="148">
        <v>0</v>
      </c>
      <c r="T263" s="7">
        <f>+T262+1</f>
        <v>43</v>
      </c>
      <c r="U263" s="148"/>
      <c r="V263" s="148">
        <f>SUM(A263-W263)</f>
        <v>0</v>
      </c>
      <c r="W263" s="154">
        <v>4018</v>
      </c>
      <c r="X263" s="155" t="s">
        <v>452</v>
      </c>
      <c r="Y263" s="156">
        <v>33.117297314990168</v>
      </c>
      <c r="Z263" s="157">
        <f>C263/Y263</f>
        <v>192.52778810286478</v>
      </c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</row>
    <row r="264" spans="1:41" ht="15" x14ac:dyDescent="0.3">
      <c r="A264" s="7">
        <v>4025</v>
      </c>
      <c r="B264" s="7" t="s">
        <v>268</v>
      </c>
      <c r="C264" s="7">
        <v>490</v>
      </c>
      <c r="D264" s="8">
        <v>285024.95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4">
        <f>+SUM(D264-E264-F264-G264-H264-I264-J264)</f>
        <v>285024.95</v>
      </c>
      <c r="L264" s="8">
        <f>K264/C264</f>
        <v>581.68357142857144</v>
      </c>
      <c r="M264" s="110">
        <f>MAX(ROUND((L264-M$2),2),0)</f>
        <v>0</v>
      </c>
      <c r="N264" s="125">
        <f>MAX(ROUND((M264*C264),2),0)</f>
        <v>0</v>
      </c>
      <c r="O264" s="125"/>
      <c r="P264" s="125"/>
      <c r="Q264" s="137">
        <f>N264/N$2</f>
        <v>0</v>
      </c>
      <c r="R264" s="8">
        <f>ROUND(Q264*N$435,2)-0</f>
        <v>0</v>
      </c>
      <c r="S264" s="7">
        <v>0</v>
      </c>
      <c r="T264" s="7">
        <f>+T263+1</f>
        <v>44</v>
      </c>
      <c r="U264" s="7"/>
      <c r="V264" s="7">
        <f>SUM(A264-W264)</f>
        <v>0</v>
      </c>
      <c r="W264" s="9">
        <v>4025</v>
      </c>
      <c r="X264" s="10" t="s">
        <v>268</v>
      </c>
      <c r="Y264" s="11">
        <v>61.774669479683197</v>
      </c>
      <c r="Z264" s="144">
        <f>C264/Y264</f>
        <v>7.9320537710226677</v>
      </c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</row>
    <row r="265" spans="1:41" ht="15" x14ac:dyDescent="0.3">
      <c r="A265" s="7">
        <v>4060</v>
      </c>
      <c r="B265" s="7" t="s">
        <v>269</v>
      </c>
      <c r="C265" s="7">
        <v>5441</v>
      </c>
      <c r="D265" s="8">
        <v>2253766.67</v>
      </c>
      <c r="E265" s="8">
        <v>8355.44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4">
        <f>+SUM(D265-E265-F265-G265-H265-I265-J265)</f>
        <v>2245411.23</v>
      </c>
      <c r="L265" s="8">
        <f>K265/C265</f>
        <v>412.6835563315567</v>
      </c>
      <c r="M265" s="110">
        <f>MAX(ROUND((L265-M$2),2),0)</f>
        <v>0</v>
      </c>
      <c r="N265" s="125">
        <f>MAX(ROUND((M265*C265),2),0)</f>
        <v>0</v>
      </c>
      <c r="O265" s="125"/>
      <c r="P265" s="125"/>
      <c r="Q265" s="137">
        <f>N265/N$2</f>
        <v>0</v>
      </c>
      <c r="R265" s="8">
        <f>ROUND(Q265*N$435,2)-0</f>
        <v>0</v>
      </c>
      <c r="S265" s="7">
        <v>0</v>
      </c>
      <c r="T265" s="7">
        <f>+T264+1</f>
        <v>45</v>
      </c>
      <c r="U265" s="7"/>
      <c r="V265" s="7">
        <f>SUM(A265-W265)</f>
        <v>0</v>
      </c>
      <c r="W265" s="9">
        <v>4060</v>
      </c>
      <c r="X265" s="10" t="s">
        <v>269</v>
      </c>
      <c r="Y265" s="11">
        <v>120.7537688295203</v>
      </c>
      <c r="Z265" s="144">
        <f>C265/Y265</f>
        <v>45.058635045019443</v>
      </c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</row>
    <row r="266" spans="1:41" ht="15" x14ac:dyDescent="0.3">
      <c r="A266" s="7">
        <v>4067</v>
      </c>
      <c r="B266" s="7" t="s">
        <v>270</v>
      </c>
      <c r="C266" s="7">
        <v>1055</v>
      </c>
      <c r="D266" s="8">
        <v>475890.71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4">
        <f>+SUM(D266-E266-F266-G266-H266-I266-J266)</f>
        <v>475890.71</v>
      </c>
      <c r="L266" s="8">
        <f>K266/C266</f>
        <v>451.08124170616117</v>
      </c>
      <c r="M266" s="110">
        <f>MAX(ROUND((L266-M$2),2),0)</f>
        <v>0</v>
      </c>
      <c r="N266" s="125">
        <f>MAX(ROUND((M266*C266),2),0)</f>
        <v>0</v>
      </c>
      <c r="O266" s="125"/>
      <c r="P266" s="125"/>
      <c r="Q266" s="137">
        <f>N266/N$2</f>
        <v>0</v>
      </c>
      <c r="R266" s="8">
        <f>ROUND(Q266*N$435,2)-0</f>
        <v>0</v>
      </c>
      <c r="S266" s="7">
        <v>0</v>
      </c>
      <c r="T266" s="7">
        <f>+T265+1</f>
        <v>46</v>
      </c>
      <c r="U266" s="7"/>
      <c r="V266" s="7">
        <f>SUM(A266-W266)</f>
        <v>0</v>
      </c>
      <c r="W266" s="9">
        <v>4067</v>
      </c>
      <c r="X266" s="10" t="s">
        <v>467</v>
      </c>
      <c r="Y266" s="11">
        <v>98.961995656601729</v>
      </c>
      <c r="Z266" s="144">
        <f>C266/Y266</f>
        <v>10.66065809405109</v>
      </c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</row>
    <row r="267" spans="1:41" ht="15" x14ac:dyDescent="0.3">
      <c r="A267" s="7">
        <v>4074</v>
      </c>
      <c r="B267" s="7" t="s">
        <v>271</v>
      </c>
      <c r="C267" s="7">
        <v>1762</v>
      </c>
      <c r="D267" s="8">
        <v>1141731.56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4">
        <f>+SUM(D267-E267-F267-G267-H267-I267-J267)</f>
        <v>1141731.56</v>
      </c>
      <c r="L267" s="8">
        <f>K267/C267</f>
        <v>647.97477866061297</v>
      </c>
      <c r="M267" s="110">
        <f>MAX(ROUND((L267-M$2),2),0)</f>
        <v>0</v>
      </c>
      <c r="N267" s="125">
        <f>MAX(ROUND((M267*C267),2),0)</f>
        <v>0</v>
      </c>
      <c r="O267" s="125"/>
      <c r="P267" s="125"/>
      <c r="Q267" s="137">
        <f>N267/N$2</f>
        <v>0</v>
      </c>
      <c r="R267" s="8">
        <f>ROUND(Q267*N$435,2)-0</f>
        <v>0</v>
      </c>
      <c r="S267" s="7">
        <v>0</v>
      </c>
      <c r="T267" s="7">
        <f>+T266+1</f>
        <v>47</v>
      </c>
      <c r="U267" s="7"/>
      <c r="V267" s="7">
        <f>SUM(A267-W267)</f>
        <v>0</v>
      </c>
      <c r="W267" s="9">
        <v>4074</v>
      </c>
      <c r="X267" s="10" t="s">
        <v>271</v>
      </c>
      <c r="Y267" s="11">
        <v>178.48598522259749</v>
      </c>
      <c r="Z267" s="144">
        <f>C267/Y267</f>
        <v>9.8719235451597758</v>
      </c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</row>
    <row r="268" spans="1:41" ht="15" x14ac:dyDescent="0.3">
      <c r="A268" s="7">
        <v>4088</v>
      </c>
      <c r="B268" s="7" t="s">
        <v>272</v>
      </c>
      <c r="C268" s="7">
        <v>1261</v>
      </c>
      <c r="D268" s="8">
        <v>718589.76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4">
        <f>+SUM(D268-E268-F268-G268-H268-I268-J268)</f>
        <v>718589.76</v>
      </c>
      <c r="L268" s="8">
        <f>K268/C268</f>
        <v>569.85706582077717</v>
      </c>
      <c r="M268" s="110">
        <f>MAX(ROUND((L268-M$2),2),0)</f>
        <v>0</v>
      </c>
      <c r="N268" s="125">
        <f>MAX(ROUND((M268*C268),2),0)</f>
        <v>0</v>
      </c>
      <c r="O268" s="125"/>
      <c r="P268" s="125"/>
      <c r="Q268" s="137">
        <f>N268/N$2</f>
        <v>0</v>
      </c>
      <c r="R268" s="8">
        <f>ROUND(Q268*N$435,2)-0</f>
        <v>0</v>
      </c>
      <c r="S268" s="7">
        <v>0</v>
      </c>
      <c r="T268" s="7">
        <f>+T267+1</f>
        <v>48</v>
      </c>
      <c r="U268" s="7"/>
      <c r="V268" s="7">
        <f>SUM(A268-W268)</f>
        <v>0</v>
      </c>
      <c r="W268" s="9">
        <v>4088</v>
      </c>
      <c r="X268" s="10" t="s">
        <v>272</v>
      </c>
      <c r="Y268" s="11">
        <v>97.498406575667019</v>
      </c>
      <c r="Z268" s="144">
        <f>C268/Y268</f>
        <v>12.933544703844541</v>
      </c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</row>
    <row r="269" spans="1:41" ht="15" x14ac:dyDescent="0.3">
      <c r="A269" s="148">
        <v>4095</v>
      </c>
      <c r="B269" s="148" t="s">
        <v>273</v>
      </c>
      <c r="C269" s="148">
        <v>2900</v>
      </c>
      <c r="D269" s="149">
        <v>1464037.93</v>
      </c>
      <c r="E269" s="149">
        <v>0</v>
      </c>
      <c r="F269" s="149">
        <v>0</v>
      </c>
      <c r="G269" s="149">
        <v>20505.330000000002</v>
      </c>
      <c r="H269" s="149">
        <v>0</v>
      </c>
      <c r="I269" s="149">
        <v>0</v>
      </c>
      <c r="J269" s="149">
        <v>0</v>
      </c>
      <c r="K269" s="150">
        <f>+SUM(D269-E269-F269-G269-H269-I269-J269)</f>
        <v>1443532.5999999999</v>
      </c>
      <c r="L269" s="149">
        <f>K269/C269</f>
        <v>497.76986206896549</v>
      </c>
      <c r="M269" s="151">
        <f>MAX(ROUND((L269-M$2),2),0)</f>
        <v>0</v>
      </c>
      <c r="N269" s="152">
        <f>MAX(ROUND((M269*C269),2),0)</f>
        <v>0</v>
      </c>
      <c r="O269" s="152"/>
      <c r="P269" s="152"/>
      <c r="Q269" s="153">
        <f>N269/N$2</f>
        <v>0</v>
      </c>
      <c r="R269" s="8">
        <f>ROUND(Q269*N$435,2)-0</f>
        <v>0</v>
      </c>
      <c r="S269" s="148">
        <v>0</v>
      </c>
      <c r="T269" s="7">
        <f>+T268+1</f>
        <v>49</v>
      </c>
      <c r="U269" s="148"/>
      <c r="V269" s="148">
        <f>SUM(A269-W269)</f>
        <v>0</v>
      </c>
      <c r="W269" s="154">
        <v>4095</v>
      </c>
      <c r="X269" s="155" t="s">
        <v>273</v>
      </c>
      <c r="Y269" s="156">
        <v>14.192316912063852</v>
      </c>
      <c r="Z269" s="157">
        <f>C269/Y269</f>
        <v>204.33591061759068</v>
      </c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</row>
    <row r="270" spans="1:41" ht="15" x14ac:dyDescent="0.3">
      <c r="A270" s="7">
        <v>4137</v>
      </c>
      <c r="B270" s="7" t="s">
        <v>274</v>
      </c>
      <c r="C270" s="7">
        <v>999</v>
      </c>
      <c r="D270" s="8">
        <v>485091.05</v>
      </c>
      <c r="E270" s="8">
        <v>0</v>
      </c>
      <c r="F270" s="8">
        <v>0</v>
      </c>
      <c r="G270" s="8">
        <v>0</v>
      </c>
      <c r="H270" s="8">
        <v>0</v>
      </c>
      <c r="I270" s="8">
        <v>0</v>
      </c>
      <c r="J270" s="8">
        <v>0</v>
      </c>
      <c r="K270" s="4">
        <f>+SUM(D270-E270-F270-G270-H270-I270-J270)</f>
        <v>485091.05</v>
      </c>
      <c r="L270" s="8">
        <f>K270/C270</f>
        <v>485.57662662662659</v>
      </c>
      <c r="M270" s="110">
        <f>MAX(ROUND((L270-M$2),2),0)</f>
        <v>0</v>
      </c>
      <c r="N270" s="125">
        <f>MAX(ROUND((M270*C270),2),0)</f>
        <v>0</v>
      </c>
      <c r="O270" s="125"/>
      <c r="P270" s="125"/>
      <c r="Q270" s="137">
        <f>N270/N$2</f>
        <v>0</v>
      </c>
      <c r="R270" s="8">
        <f>ROUND(Q270*N$435,2)-0</f>
        <v>0</v>
      </c>
      <c r="S270" s="7">
        <v>0</v>
      </c>
      <c r="T270" s="7">
        <f>+T269+1</f>
        <v>50</v>
      </c>
      <c r="U270" s="7"/>
      <c r="V270" s="7">
        <f>SUM(A270-W270)</f>
        <v>0</v>
      </c>
      <c r="W270" s="9">
        <v>4137</v>
      </c>
      <c r="X270" s="10" t="s">
        <v>274</v>
      </c>
      <c r="Y270" s="11">
        <v>40.839933311336338</v>
      </c>
      <c r="Z270" s="144">
        <f>C270/Y270</f>
        <v>24.461352382343332</v>
      </c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</row>
    <row r="271" spans="1:41" ht="15" x14ac:dyDescent="0.3">
      <c r="A271" s="7">
        <v>4144</v>
      </c>
      <c r="B271" s="7" t="s">
        <v>275</v>
      </c>
      <c r="C271" s="7">
        <v>3908</v>
      </c>
      <c r="D271" s="8">
        <v>2470514.98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4">
        <f>+SUM(D271-E271-F271-G271-H271-I271-J271)</f>
        <v>2470514.98</v>
      </c>
      <c r="L271" s="8">
        <f>K271/C271</f>
        <v>632.1686233367451</v>
      </c>
      <c r="M271" s="110">
        <f>MAX(ROUND((L271-M$2),2),0)</f>
        <v>0</v>
      </c>
      <c r="N271" s="125">
        <f>MAX(ROUND((M271*C271),2),0)</f>
        <v>0</v>
      </c>
      <c r="O271" s="125"/>
      <c r="P271" s="125"/>
      <c r="Q271" s="137">
        <f>N271/N$2</f>
        <v>0</v>
      </c>
      <c r="R271" s="8">
        <f>ROUND(Q271*N$435,2)-0</f>
        <v>0</v>
      </c>
      <c r="S271" s="7">
        <v>0</v>
      </c>
      <c r="T271" s="7">
        <f>+T270+1</f>
        <v>51</v>
      </c>
      <c r="U271" s="7"/>
      <c r="V271" s="7">
        <f>SUM(A271-W271)</f>
        <v>0</v>
      </c>
      <c r="W271" s="9">
        <v>4144</v>
      </c>
      <c r="X271" s="10" t="s">
        <v>275</v>
      </c>
      <c r="Y271" s="11">
        <v>88.666938129585162</v>
      </c>
      <c r="Z271" s="144">
        <f>C271/Y271</f>
        <v>44.07505302921961</v>
      </c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</row>
    <row r="272" spans="1:41" ht="15" x14ac:dyDescent="0.3">
      <c r="A272" s="7">
        <v>4165</v>
      </c>
      <c r="B272" s="7" t="s">
        <v>276</v>
      </c>
      <c r="C272" s="7">
        <v>1551</v>
      </c>
      <c r="D272" s="8">
        <v>995222.56</v>
      </c>
      <c r="E272" s="8">
        <v>0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4">
        <f>+SUM(D272-E272-F272-G272-H272-I272-J272)</f>
        <v>995222.56</v>
      </c>
      <c r="L272" s="8">
        <f>K272/C272</f>
        <v>641.66509348807222</v>
      </c>
      <c r="M272" s="110">
        <f>MAX(ROUND((L272-M$2),2),0)</f>
        <v>0</v>
      </c>
      <c r="N272" s="125">
        <f>MAX(ROUND((M272*C272),2),0)</f>
        <v>0</v>
      </c>
      <c r="O272" s="125"/>
      <c r="P272" s="125"/>
      <c r="Q272" s="137">
        <f>N272/N$2</f>
        <v>0</v>
      </c>
      <c r="R272" s="8">
        <f>ROUND(Q272*N$435,2)-0</f>
        <v>0</v>
      </c>
      <c r="S272" s="7">
        <v>0</v>
      </c>
      <c r="T272" s="7">
        <f>+T271+1</f>
        <v>52</v>
      </c>
      <c r="U272" s="7"/>
      <c r="V272" s="7">
        <f>SUM(A272-W272)</f>
        <v>0</v>
      </c>
      <c r="W272" s="9">
        <v>4165</v>
      </c>
      <c r="X272" s="10" t="s">
        <v>276</v>
      </c>
      <c r="Y272" s="11">
        <v>112.9763822006998</v>
      </c>
      <c r="Z272" s="144">
        <f>C272/Y272</f>
        <v>13.728533077335458</v>
      </c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</row>
    <row r="273" spans="1:41" ht="15" x14ac:dyDescent="0.3">
      <c r="A273" s="148">
        <v>4179</v>
      </c>
      <c r="B273" s="148" t="s">
        <v>277</v>
      </c>
      <c r="C273" s="148">
        <v>9754</v>
      </c>
      <c r="D273" s="149">
        <v>1716154.02</v>
      </c>
      <c r="E273" s="149">
        <v>0</v>
      </c>
      <c r="F273" s="149">
        <v>0</v>
      </c>
      <c r="G273" s="149">
        <v>12260.75</v>
      </c>
      <c r="H273" s="149">
        <v>0</v>
      </c>
      <c r="I273" s="149">
        <v>0</v>
      </c>
      <c r="J273" s="149">
        <v>0</v>
      </c>
      <c r="K273" s="150">
        <f>+SUM(D273-E273-F273-G273-H273-I273-J273)</f>
        <v>1703893.27</v>
      </c>
      <c r="L273" s="149">
        <f>K273/C273</f>
        <v>174.68661779782653</v>
      </c>
      <c r="M273" s="151">
        <f>MAX(ROUND((L273-M$2),2),0)</f>
        <v>0</v>
      </c>
      <c r="N273" s="152">
        <f>MAX(ROUND((M273*C273),2),0)</f>
        <v>0</v>
      </c>
      <c r="O273" s="152"/>
      <c r="P273" s="152"/>
      <c r="Q273" s="153">
        <f>N273/N$2</f>
        <v>0</v>
      </c>
      <c r="R273" s="8">
        <f>ROUND(Q273*N$435,2)-0</f>
        <v>0</v>
      </c>
      <c r="S273" s="148">
        <v>0</v>
      </c>
      <c r="T273" s="7">
        <f>+T272+1</f>
        <v>53</v>
      </c>
      <c r="U273" s="148"/>
      <c r="V273" s="148">
        <f>SUM(A273-W273)</f>
        <v>0</v>
      </c>
      <c r="W273" s="154">
        <v>4179</v>
      </c>
      <c r="X273" s="155" t="s">
        <v>277</v>
      </c>
      <c r="Y273" s="156">
        <v>105.45450744780511</v>
      </c>
      <c r="Z273" s="157">
        <f>C273/Y273</f>
        <v>92.49486092216361</v>
      </c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</row>
    <row r="274" spans="1:41" ht="15" x14ac:dyDescent="0.3">
      <c r="A274" s="7">
        <v>4186</v>
      </c>
      <c r="B274" s="7" t="s">
        <v>278</v>
      </c>
      <c r="C274" s="7">
        <v>867</v>
      </c>
      <c r="D274" s="8">
        <v>414339.51</v>
      </c>
      <c r="E274" s="8">
        <v>0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4">
        <f>+SUM(D274-E274-F274-G274-H274-I274-J274)</f>
        <v>414339.51</v>
      </c>
      <c r="L274" s="8">
        <f>K274/C274</f>
        <v>477.90024221453291</v>
      </c>
      <c r="M274" s="110">
        <f>MAX(ROUND((L274-M$2),2),0)</f>
        <v>0</v>
      </c>
      <c r="N274" s="125">
        <f>MAX(ROUND((M274*C274),2),0)</f>
        <v>0</v>
      </c>
      <c r="O274" s="125"/>
      <c r="P274" s="125"/>
      <c r="Q274" s="137">
        <f>N274/N$2</f>
        <v>0</v>
      </c>
      <c r="R274" s="8">
        <f>ROUND(Q274*N$435,2)-0</f>
        <v>0</v>
      </c>
      <c r="S274" s="7">
        <v>0</v>
      </c>
      <c r="T274" s="7">
        <f>+T273+1</f>
        <v>54</v>
      </c>
      <c r="U274" s="7"/>
      <c r="V274" s="7">
        <f>SUM(A274-W274)</f>
        <v>0</v>
      </c>
      <c r="W274" s="9">
        <v>4186</v>
      </c>
      <c r="X274" s="10" t="s">
        <v>278</v>
      </c>
      <c r="Y274" s="11">
        <v>288.18583057341891</v>
      </c>
      <c r="Z274" s="144">
        <f>C274/Y274</f>
        <v>3.008475462776512</v>
      </c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</row>
    <row r="275" spans="1:41" ht="15" x14ac:dyDescent="0.3">
      <c r="A275" s="7">
        <v>4207</v>
      </c>
      <c r="B275" s="7" t="s">
        <v>279</v>
      </c>
      <c r="C275" s="7">
        <v>470</v>
      </c>
      <c r="D275" s="8">
        <v>460865.89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4">
        <f>+SUM(D275-E275-F275-G275-H275-I275-J275)</f>
        <v>460865.89</v>
      </c>
      <c r="L275" s="8">
        <f>K275/C275</f>
        <v>980.56572340425532</v>
      </c>
      <c r="M275" s="110">
        <f>MAX(ROUND((L275-M$2),2),0)</f>
        <v>320.27</v>
      </c>
      <c r="N275" s="125">
        <f>MAX(ROUND((M275*C275),2),0)</f>
        <v>150526.9</v>
      </c>
      <c r="O275" s="125">
        <f>ROUND(+N275*$O$2,2)</f>
        <v>193735.13</v>
      </c>
      <c r="P275" s="125">
        <f>+O275-R275</f>
        <v>0</v>
      </c>
      <c r="Q275" s="137">
        <f>N275/N$2</f>
        <v>9.8561841090815845E-3</v>
      </c>
      <c r="R275" s="8">
        <f>ROUND(Q275*N$435,2)-0</f>
        <v>193735.13</v>
      </c>
      <c r="S275" s="7">
        <v>144231.23000000001</v>
      </c>
      <c r="T275" s="7">
        <f>+T274+1</f>
        <v>55</v>
      </c>
      <c r="U275" s="7">
        <f>+U274+1</f>
        <v>1</v>
      </c>
      <c r="V275" s="7">
        <f>SUM(A275-W275)</f>
        <v>0</v>
      </c>
      <c r="W275" s="9">
        <v>4207</v>
      </c>
      <c r="X275" s="10" t="s">
        <v>279</v>
      </c>
      <c r="Y275" s="11">
        <v>157.97807009143091</v>
      </c>
      <c r="Z275" s="144">
        <f>C275/Y275</f>
        <v>2.9750964784414964</v>
      </c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</row>
    <row r="276" spans="1:41" ht="15" x14ac:dyDescent="0.3">
      <c r="A276" s="7">
        <v>4221</v>
      </c>
      <c r="B276" s="7" t="s">
        <v>280</v>
      </c>
      <c r="C276" s="7">
        <v>978</v>
      </c>
      <c r="D276" s="8">
        <v>674301.37</v>
      </c>
      <c r="E276" s="8">
        <v>0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4">
        <f>+SUM(D276-E276-F276-G276-H276-I276-J276)</f>
        <v>674301.37</v>
      </c>
      <c r="L276" s="8">
        <f>K276/C276</f>
        <v>689.46970347648266</v>
      </c>
      <c r="M276" s="110">
        <f>MAX(ROUND((L276-M$2),2),0)</f>
        <v>29.17</v>
      </c>
      <c r="N276" s="125">
        <f>MAX(ROUND((M276*C276),2),0)</f>
        <v>28528.26</v>
      </c>
      <c r="O276" s="125">
        <f>ROUND(+N276*$O$2,2)</f>
        <v>36717.199999999997</v>
      </c>
      <c r="P276" s="125">
        <f>+O276-R276</f>
        <v>0</v>
      </c>
      <c r="Q276" s="137">
        <f>N276/N$2</f>
        <v>1.8679703287036921E-3</v>
      </c>
      <c r="R276" s="8">
        <f>ROUND(Q276*N$435,2)-0</f>
        <v>36717.199999999997</v>
      </c>
      <c r="S276" s="7">
        <v>27335.09</v>
      </c>
      <c r="T276" s="7">
        <f>+T275+1</f>
        <v>56</v>
      </c>
      <c r="U276" s="7">
        <f>+U275+1</f>
        <v>2</v>
      </c>
      <c r="V276" s="7">
        <f>SUM(A276-W276)</f>
        <v>0</v>
      </c>
      <c r="W276" s="9">
        <v>4221</v>
      </c>
      <c r="X276" s="10" t="s">
        <v>280</v>
      </c>
      <c r="Y276" s="11">
        <v>80.500652340036282</v>
      </c>
      <c r="Z276" s="144">
        <f>C276/Y276</f>
        <v>12.148969872553447</v>
      </c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</row>
    <row r="277" spans="1:41" ht="15" x14ac:dyDescent="0.3">
      <c r="A277" s="7">
        <v>4228</v>
      </c>
      <c r="B277" s="7" t="s">
        <v>281</v>
      </c>
      <c r="C277" s="7">
        <v>877</v>
      </c>
      <c r="D277" s="8">
        <v>548638.04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4">
        <f>+SUM(D277-E277-F277-G277-H277-I277-J277)</f>
        <v>548638.04</v>
      </c>
      <c r="L277" s="8">
        <f>K277/C277</f>
        <v>625.58499429874576</v>
      </c>
      <c r="M277" s="110">
        <f>MAX(ROUND((L277-M$2),2),0)</f>
        <v>0</v>
      </c>
      <c r="N277" s="125">
        <f>MAX(ROUND((M277*C277),2),0)</f>
        <v>0</v>
      </c>
      <c r="O277" s="125"/>
      <c r="P277" s="125"/>
      <c r="Q277" s="137">
        <f>N277/N$2</f>
        <v>0</v>
      </c>
      <c r="R277" s="8">
        <f>ROUND(Q277*N$435,2)-0</f>
        <v>0</v>
      </c>
      <c r="S277" s="7">
        <v>0</v>
      </c>
      <c r="T277" s="7">
        <f>+T276+1</f>
        <v>57</v>
      </c>
      <c r="U277" s="7"/>
      <c r="V277" s="7">
        <f>SUM(A277-W277)</f>
        <v>0</v>
      </c>
      <c r="W277" s="9">
        <v>4228</v>
      </c>
      <c r="X277" s="10" t="s">
        <v>281</v>
      </c>
      <c r="Y277" s="11">
        <v>92.391129879476722</v>
      </c>
      <c r="Z277" s="144">
        <f>C277/Y277</f>
        <v>9.4922532189403626</v>
      </c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</row>
    <row r="278" spans="1:41" ht="15" x14ac:dyDescent="0.3">
      <c r="A278" s="7">
        <v>4235</v>
      </c>
      <c r="B278" s="7" t="s">
        <v>282</v>
      </c>
      <c r="C278" s="7">
        <v>179</v>
      </c>
      <c r="D278" s="8">
        <v>124138.59</v>
      </c>
      <c r="E278" s="8">
        <v>0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4">
        <f>+SUM(D278-E278-F278-G278-H278-I278-J278)</f>
        <v>124138.59</v>
      </c>
      <c r="L278" s="8">
        <f>K278/C278</f>
        <v>693.51167597765357</v>
      </c>
      <c r="M278" s="110">
        <f>MAX(ROUND((L278-M$2),2),0)</f>
        <v>33.21</v>
      </c>
      <c r="N278" s="125">
        <f>MAX(ROUND((M278*C278),2),0)</f>
        <v>5944.59</v>
      </c>
      <c r="O278" s="125">
        <f>ROUND(+N278*$O$2,2)</f>
        <v>7650.96</v>
      </c>
      <c r="P278" s="125">
        <f>+O278-R278</f>
        <v>0</v>
      </c>
      <c r="Q278" s="137">
        <f>N278/N$2</f>
        <v>3.8923922231179478E-4</v>
      </c>
      <c r="R278" s="8">
        <f>ROUND(Q278*N$435,2)-0</f>
        <v>7650.96</v>
      </c>
      <c r="S278" s="7">
        <v>5695.96</v>
      </c>
      <c r="T278" s="7">
        <f>+T277+1</f>
        <v>58</v>
      </c>
      <c r="U278" s="7">
        <f>+U277+1</f>
        <v>1</v>
      </c>
      <c r="V278" s="7">
        <f>SUM(A278-W278)</f>
        <v>0</v>
      </c>
      <c r="W278" s="9">
        <v>4235</v>
      </c>
      <c r="X278" s="10" t="s">
        <v>282</v>
      </c>
      <c r="Y278" s="11">
        <v>36.925360155136907</v>
      </c>
      <c r="Z278" s="144">
        <f>C278/Y278</f>
        <v>4.8476169019870277</v>
      </c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</row>
    <row r="279" spans="1:41" ht="15" x14ac:dyDescent="0.3">
      <c r="A279" s="7">
        <v>4151</v>
      </c>
      <c r="B279" s="7" t="s">
        <v>283</v>
      </c>
      <c r="C279" s="7">
        <v>876</v>
      </c>
      <c r="D279" s="8">
        <v>609713.29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4">
        <f>+SUM(D279-E279-F279-G279-H279-I279-J279)</f>
        <v>609713.29</v>
      </c>
      <c r="L279" s="8">
        <f>K279/C279</f>
        <v>696.01973744292241</v>
      </c>
      <c r="M279" s="110">
        <f>MAX(ROUND((L279-M$2),2),0)</f>
        <v>35.72</v>
      </c>
      <c r="N279" s="125">
        <f>MAX(ROUND((M279*C279),2),0)</f>
        <v>31290.720000000001</v>
      </c>
      <c r="O279" s="125">
        <f>ROUND(+N279*$O$2,2)</f>
        <v>40272.61</v>
      </c>
      <c r="P279" s="125">
        <f>+O279-R279</f>
        <v>0</v>
      </c>
      <c r="Q279" s="137">
        <f>N279/N$2</f>
        <v>2.0488503863809147E-3</v>
      </c>
      <c r="R279" s="8">
        <f>ROUND(Q279*N$435,2)-0</f>
        <v>40272.61</v>
      </c>
      <c r="S279" s="7">
        <v>29982.01</v>
      </c>
      <c r="T279" s="7">
        <f>+T278+1</f>
        <v>59</v>
      </c>
      <c r="U279" s="7">
        <f>+U278+1</f>
        <v>2</v>
      </c>
      <c r="V279" s="7">
        <f>SUM(A279-W279)</f>
        <v>0</v>
      </c>
      <c r="W279" s="9">
        <v>4151</v>
      </c>
      <c r="X279" s="10" t="s">
        <v>283</v>
      </c>
      <c r="Y279" s="11">
        <v>124.59616263561799</v>
      </c>
      <c r="Z279" s="144">
        <f>C279/Y279</f>
        <v>7.0307141204811083</v>
      </c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</row>
    <row r="280" spans="1:41" ht="15" x14ac:dyDescent="0.3">
      <c r="A280" s="7">
        <v>490</v>
      </c>
      <c r="B280" s="7" t="s">
        <v>284</v>
      </c>
      <c r="C280" s="7">
        <v>445</v>
      </c>
      <c r="D280" s="8">
        <v>244926.95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4">
        <f>+SUM(D280-E280-F280-G280-H280-I280-J280)</f>
        <v>244926.95</v>
      </c>
      <c r="L280" s="8">
        <f>K280/C280</f>
        <v>550.3976404494382</v>
      </c>
      <c r="M280" s="110">
        <f>MAX(ROUND((L280-M$2),2),0)</f>
        <v>0</v>
      </c>
      <c r="N280" s="125">
        <f>MAX(ROUND((M280*C280),2),0)</f>
        <v>0</v>
      </c>
      <c r="O280" s="125"/>
      <c r="P280" s="125"/>
      <c r="Q280" s="137">
        <f>N280/N$2</f>
        <v>0</v>
      </c>
      <c r="R280" s="8">
        <f>ROUND(Q280*N$435,2)-0</f>
        <v>0</v>
      </c>
      <c r="S280" s="7">
        <v>0</v>
      </c>
      <c r="T280" s="7">
        <f>+T279+1</f>
        <v>60</v>
      </c>
      <c r="U280" s="7"/>
      <c r="V280" s="7">
        <f>SUM(A280-W280)</f>
        <v>0</v>
      </c>
      <c r="W280" s="9">
        <v>490</v>
      </c>
      <c r="X280" s="10" t="s">
        <v>284</v>
      </c>
      <c r="Y280" s="11">
        <v>114.81748750564633</v>
      </c>
      <c r="Z280" s="144">
        <f>C280/Y280</f>
        <v>3.8757162316247031</v>
      </c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</row>
    <row r="281" spans="1:41" ht="15" x14ac:dyDescent="0.3">
      <c r="A281" s="7">
        <v>4270</v>
      </c>
      <c r="B281" s="7" t="s">
        <v>285</v>
      </c>
      <c r="C281" s="7">
        <v>251</v>
      </c>
      <c r="D281" s="8">
        <v>513911.97</v>
      </c>
      <c r="E281" s="8">
        <v>0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4">
        <f>+SUM(D281-E281-F281-G281-H281-I281-J281)</f>
        <v>513911.97</v>
      </c>
      <c r="L281" s="8">
        <f>K281/C281</f>
        <v>2047.4580478087648</v>
      </c>
      <c r="M281" s="110">
        <f>MAX(ROUND((L281-M$2),2),0)</f>
        <v>1387.16</v>
      </c>
      <c r="N281" s="125">
        <f>MAX(ROUND((M281*C281),2),0)</f>
        <v>348177.16</v>
      </c>
      <c r="O281" s="125">
        <f>ROUND(+N281*$O$2,2)</f>
        <v>448120.21</v>
      </c>
      <c r="P281" s="125">
        <f>+O281-R281</f>
        <v>0</v>
      </c>
      <c r="Q281" s="137">
        <f>N281/N$2</f>
        <v>2.2797906497357988E-2</v>
      </c>
      <c r="R281" s="8">
        <f>ROUND(Q281*N$435,2)-0</f>
        <v>448120.21</v>
      </c>
      <c r="S281" s="7">
        <v>333614.92</v>
      </c>
      <c r="T281" s="7">
        <f>+T280+1</f>
        <v>61</v>
      </c>
      <c r="U281" s="7">
        <f>+U280+1</f>
        <v>1</v>
      </c>
      <c r="V281" s="7">
        <f>SUM(A281-W281)</f>
        <v>0</v>
      </c>
      <c r="W281" s="9">
        <v>4270</v>
      </c>
      <c r="X281" s="10" t="s">
        <v>285</v>
      </c>
      <c r="Y281" s="11">
        <v>81.148871055284701</v>
      </c>
      <c r="Z281" s="144">
        <f>C281/Y281</f>
        <v>3.0930806151203258</v>
      </c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</row>
    <row r="282" spans="1:41" ht="15" x14ac:dyDescent="0.3">
      <c r="A282" s="7">
        <v>4305</v>
      </c>
      <c r="B282" s="7" t="s">
        <v>286</v>
      </c>
      <c r="C282" s="7">
        <v>986</v>
      </c>
      <c r="D282" s="8">
        <v>501775.39</v>
      </c>
      <c r="E282" s="8">
        <v>0</v>
      </c>
      <c r="F282" s="8">
        <v>8291.8700000000008</v>
      </c>
      <c r="G282" s="8">
        <v>0</v>
      </c>
      <c r="H282" s="8">
        <v>0</v>
      </c>
      <c r="I282" s="8">
        <v>0</v>
      </c>
      <c r="J282" s="8">
        <v>0</v>
      </c>
      <c r="K282" s="4">
        <f>+SUM(D282-E282-F282-G282-H282-I282-J282)</f>
        <v>493483.52000000002</v>
      </c>
      <c r="L282" s="8">
        <f>K282/C282</f>
        <v>500.49038539553754</v>
      </c>
      <c r="M282" s="110">
        <f>MAX(ROUND((L282-M$2),2),0)</f>
        <v>0</v>
      </c>
      <c r="N282" s="125">
        <f>MAX(ROUND((M282*C282),2),0)</f>
        <v>0</v>
      </c>
      <c r="O282" s="125"/>
      <c r="P282" s="125"/>
      <c r="Q282" s="137">
        <f>N282/N$2</f>
        <v>0</v>
      </c>
      <c r="R282" s="8">
        <f>ROUND(Q282*N$435,2)-0</f>
        <v>0</v>
      </c>
      <c r="S282" s="7">
        <v>0</v>
      </c>
      <c r="T282" s="7">
        <f>+T281+1</f>
        <v>62</v>
      </c>
      <c r="U282" s="7"/>
      <c r="V282" s="7">
        <f>SUM(A282-W282)</f>
        <v>0</v>
      </c>
      <c r="W282" s="9">
        <v>4305</v>
      </c>
      <c r="X282" s="10" t="s">
        <v>286</v>
      </c>
      <c r="Y282" s="11">
        <v>88.227611830811682</v>
      </c>
      <c r="Z282" s="144">
        <f>C282/Y282</f>
        <v>11.17563968398904</v>
      </c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</row>
    <row r="283" spans="1:41" ht="15" x14ac:dyDescent="0.3">
      <c r="A283" s="148">
        <v>4312</v>
      </c>
      <c r="B283" s="148" t="s">
        <v>287</v>
      </c>
      <c r="C283" s="148">
        <v>2777</v>
      </c>
      <c r="D283" s="149">
        <v>1267834.27</v>
      </c>
      <c r="E283" s="149">
        <v>0</v>
      </c>
      <c r="F283" s="149">
        <v>0</v>
      </c>
      <c r="G283" s="149">
        <v>0</v>
      </c>
      <c r="H283" s="149">
        <v>0</v>
      </c>
      <c r="I283" s="149">
        <v>0</v>
      </c>
      <c r="J283" s="149">
        <v>0</v>
      </c>
      <c r="K283" s="150">
        <f>+SUM(D283-E283-F283-G283-H283-I283-J283)</f>
        <v>1267834.27</v>
      </c>
      <c r="L283" s="149">
        <f>K283/C283</f>
        <v>456.54817068779261</v>
      </c>
      <c r="M283" s="151">
        <f>MAX(ROUND((L283-M$2),2),0)</f>
        <v>0</v>
      </c>
      <c r="N283" s="152">
        <f>MAX(ROUND((M283*C283),2),0)</f>
        <v>0</v>
      </c>
      <c r="O283" s="152"/>
      <c r="P283" s="152"/>
      <c r="Q283" s="153">
        <f>N283/N$2</f>
        <v>0</v>
      </c>
      <c r="R283" s="8">
        <f>ROUND(Q283*N$435,2)-0</f>
        <v>0</v>
      </c>
      <c r="S283" s="148">
        <v>0</v>
      </c>
      <c r="T283" s="7">
        <f>+T282+1</f>
        <v>63</v>
      </c>
      <c r="U283" s="148"/>
      <c r="V283" s="148">
        <f>SUM(A283-W283)</f>
        <v>0</v>
      </c>
      <c r="W283" s="154">
        <v>4312</v>
      </c>
      <c r="X283" s="155" t="s">
        <v>287</v>
      </c>
      <c r="Y283" s="156">
        <v>15.818812013109499</v>
      </c>
      <c r="Z283" s="157">
        <f>C283/Y283</f>
        <v>175.5504773492865</v>
      </c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</row>
    <row r="284" spans="1:41" ht="15" x14ac:dyDescent="0.3">
      <c r="A284" s="7">
        <v>4330</v>
      </c>
      <c r="B284" s="7" t="s">
        <v>288</v>
      </c>
      <c r="C284" s="7">
        <v>107</v>
      </c>
      <c r="D284" s="8">
        <v>151853.81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4">
        <f>+SUM(D284-E284-F284-G284-H284-I284-J284)</f>
        <v>151853.81</v>
      </c>
      <c r="L284" s="8">
        <f>K284/C284</f>
        <v>1419.1944859813084</v>
      </c>
      <c r="M284" s="110">
        <f>MAX(ROUND((L284-M$2),2),0)</f>
        <v>758.89</v>
      </c>
      <c r="N284" s="125">
        <f>MAX(ROUND((M284*C284),2),0)</f>
        <v>81201.23</v>
      </c>
      <c r="O284" s="125">
        <f>ROUND(+N284*$O$2,2)</f>
        <v>104509.75999999999</v>
      </c>
      <c r="P284" s="125">
        <f>+O284-R284</f>
        <v>0</v>
      </c>
      <c r="Q284" s="137">
        <f>N284/N$2</f>
        <v>5.3168853724077144E-3</v>
      </c>
      <c r="R284" s="8">
        <f>ROUND(Q284*N$435,2)-0</f>
        <v>104509.75999999999</v>
      </c>
      <c r="S284" s="7">
        <v>77805.05</v>
      </c>
      <c r="T284" s="7">
        <f>+T283+1</f>
        <v>64</v>
      </c>
      <c r="U284" s="7">
        <f>+U283+1</f>
        <v>1</v>
      </c>
      <c r="V284" s="7">
        <f>SUM(A284-W284)</f>
        <v>0</v>
      </c>
      <c r="W284" s="9">
        <v>4330</v>
      </c>
      <c r="X284" s="10" t="s">
        <v>288</v>
      </c>
      <c r="Y284" s="11">
        <v>108.28333490689204</v>
      </c>
      <c r="Z284" s="144">
        <f>C284/Y284</f>
        <v>0.98814836181398069</v>
      </c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</row>
    <row r="285" spans="1:41" ht="15" x14ac:dyDescent="0.3">
      <c r="A285" s="7">
        <v>4347</v>
      </c>
      <c r="B285" s="7" t="s">
        <v>289</v>
      </c>
      <c r="C285" s="7">
        <v>745</v>
      </c>
      <c r="D285" s="8">
        <v>506134.02</v>
      </c>
      <c r="E285" s="8">
        <v>0</v>
      </c>
      <c r="F285" s="8">
        <v>229.2</v>
      </c>
      <c r="G285" s="8">
        <v>0</v>
      </c>
      <c r="H285" s="8">
        <v>0</v>
      </c>
      <c r="I285" s="8">
        <v>0</v>
      </c>
      <c r="J285" s="8">
        <v>0</v>
      </c>
      <c r="K285" s="4">
        <f>+SUM(D285-E285-F285-G285-H285-I285-J285)</f>
        <v>505904.82</v>
      </c>
      <c r="L285" s="8">
        <f>K285/C285</f>
        <v>679.06687248322146</v>
      </c>
      <c r="M285" s="110">
        <f>MAX(ROUND((L285-M$2),2),0)</f>
        <v>18.77</v>
      </c>
      <c r="N285" s="125">
        <f>MAX(ROUND((M285*C285),2),0)</f>
        <v>13983.65</v>
      </c>
      <c r="O285" s="125">
        <f>ROUND(+N285*$O$2,2)</f>
        <v>17997.61</v>
      </c>
      <c r="P285" s="125">
        <f>+O285-R285</f>
        <v>0</v>
      </c>
      <c r="Q285" s="137">
        <f>N285/N$2</f>
        <v>9.1561992518917679E-4</v>
      </c>
      <c r="R285" s="8">
        <f>ROUND(Q285*N$435,2)-0</f>
        <v>17997.61</v>
      </c>
      <c r="S285" s="7">
        <v>13398.79</v>
      </c>
      <c r="T285" s="7">
        <f>+T284+1</f>
        <v>65</v>
      </c>
      <c r="U285" s="7"/>
      <c r="V285" s="7">
        <f>SUM(A285-W285)</f>
        <v>0</v>
      </c>
      <c r="W285" s="9">
        <v>4347</v>
      </c>
      <c r="X285" s="10" t="s">
        <v>289</v>
      </c>
      <c r="Y285" s="11">
        <v>586.3323642268457</v>
      </c>
      <c r="Z285" s="144">
        <f>C285/Y285</f>
        <v>1.2706104002673941</v>
      </c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</row>
    <row r="286" spans="1:41" ht="15" x14ac:dyDescent="0.3">
      <c r="A286" s="7">
        <v>4368</v>
      </c>
      <c r="B286" s="7" t="s">
        <v>290</v>
      </c>
      <c r="C286" s="7">
        <v>551</v>
      </c>
      <c r="D286" s="8">
        <v>534114.63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4">
        <f>+SUM(D286-E286-F286-G286-H286-I286-J286)</f>
        <v>534114.63</v>
      </c>
      <c r="L286" s="8">
        <f>K286/C286</f>
        <v>969.35504537205088</v>
      </c>
      <c r="M286" s="110">
        <f>MAX(ROUND((L286-M$2),2),0)</f>
        <v>309.06</v>
      </c>
      <c r="N286" s="125">
        <f>MAX(ROUND((M286*C286),2),0)</f>
        <v>170292.06</v>
      </c>
      <c r="O286" s="125">
        <f>ROUND(+N286*$O$2,2)</f>
        <v>219173.81</v>
      </c>
      <c r="P286" s="125">
        <f>+O286-R286</f>
        <v>0</v>
      </c>
      <c r="Q286" s="137">
        <f>N286/N$2</f>
        <v>1.1150365121946761E-2</v>
      </c>
      <c r="R286" s="8">
        <f>ROUND(Q286*N$435,2)-0</f>
        <v>219173.81</v>
      </c>
      <c r="S286" s="7">
        <v>163169.73000000001</v>
      </c>
      <c r="T286" s="7">
        <f>+T285+1</f>
        <v>66</v>
      </c>
      <c r="U286" s="7">
        <f>+U285+1</f>
        <v>1</v>
      </c>
      <c r="V286" s="7">
        <f>SUM(A286-W286)</f>
        <v>0</v>
      </c>
      <c r="W286" s="9">
        <v>4368</v>
      </c>
      <c r="X286" s="10" t="s">
        <v>290</v>
      </c>
      <c r="Y286" s="11">
        <v>367.12189183385266</v>
      </c>
      <c r="Z286" s="144">
        <f>C286/Y286</f>
        <v>1.5008639153814465</v>
      </c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</row>
    <row r="287" spans="1:41" ht="15" x14ac:dyDescent="0.3">
      <c r="A287" s="7">
        <v>4389</v>
      </c>
      <c r="B287" s="7" t="s">
        <v>291</v>
      </c>
      <c r="C287" s="7">
        <v>1547</v>
      </c>
      <c r="D287" s="8">
        <v>655428.6</v>
      </c>
      <c r="E287" s="8">
        <v>0</v>
      </c>
      <c r="F287" s="8">
        <v>0</v>
      </c>
      <c r="G287" s="8">
        <v>3964.5</v>
      </c>
      <c r="H287" s="8">
        <v>0</v>
      </c>
      <c r="I287" s="8">
        <v>0</v>
      </c>
      <c r="J287" s="8">
        <v>0</v>
      </c>
      <c r="K287" s="4">
        <f>+SUM(D287-E287-F287-G287-H287-I287-J287)</f>
        <v>651464.1</v>
      </c>
      <c r="L287" s="8">
        <f>K287/C287</f>
        <v>421.11447963800902</v>
      </c>
      <c r="M287" s="110">
        <f>MAX(ROUND((L287-M$2),2),0)</f>
        <v>0</v>
      </c>
      <c r="N287" s="125">
        <f>MAX(ROUND((M287*C287),2),0)</f>
        <v>0</v>
      </c>
      <c r="O287" s="125"/>
      <c r="P287" s="125"/>
      <c r="Q287" s="137">
        <f>N287/N$2</f>
        <v>0</v>
      </c>
      <c r="R287" s="8">
        <f>ROUND(Q287*N$435,2)-0</f>
        <v>0</v>
      </c>
      <c r="S287" s="7">
        <v>0</v>
      </c>
      <c r="T287" s="7">
        <f>+T286+1</f>
        <v>67</v>
      </c>
      <c r="U287" s="7"/>
      <c r="V287" s="7">
        <f>SUM(A287-W287)</f>
        <v>0</v>
      </c>
      <c r="W287" s="9">
        <v>4389</v>
      </c>
      <c r="X287" s="10" t="s">
        <v>291</v>
      </c>
      <c r="Y287" s="11">
        <v>146.4678076444454</v>
      </c>
      <c r="Z287" s="144">
        <f>C287/Y287</f>
        <v>10.562047898985316</v>
      </c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</row>
    <row r="288" spans="1:41" ht="15" x14ac:dyDescent="0.3">
      <c r="A288" s="7">
        <v>4459</v>
      </c>
      <c r="B288" s="7" t="s">
        <v>292</v>
      </c>
      <c r="C288" s="7">
        <v>267</v>
      </c>
      <c r="D288" s="8">
        <v>141735.98000000001</v>
      </c>
      <c r="E288" s="8">
        <v>0</v>
      </c>
      <c r="F288" s="8">
        <v>0</v>
      </c>
      <c r="G288" s="8">
        <v>166.75</v>
      </c>
      <c r="H288" s="8">
        <v>0</v>
      </c>
      <c r="I288" s="8">
        <v>0</v>
      </c>
      <c r="J288" s="8">
        <v>0</v>
      </c>
      <c r="K288" s="4">
        <f>+SUM(D288-E288-F288-G288-H288-I288-J288)</f>
        <v>141569.23000000001</v>
      </c>
      <c r="L288" s="8">
        <f>K288/C288</f>
        <v>530.22183520599253</v>
      </c>
      <c r="M288" s="110">
        <f>MAX(ROUND((L288-M$2),2),0)</f>
        <v>0</v>
      </c>
      <c r="N288" s="125">
        <f>MAX(ROUND((M288*C288),2),0)</f>
        <v>0</v>
      </c>
      <c r="O288" s="125"/>
      <c r="P288" s="125"/>
      <c r="Q288" s="137">
        <f>N288/N$2</f>
        <v>0</v>
      </c>
      <c r="R288" s="8">
        <f>ROUND(Q288*N$435,2)-0</f>
        <v>0</v>
      </c>
      <c r="S288" s="7">
        <v>0</v>
      </c>
      <c r="T288" s="7">
        <f>+T287+1</f>
        <v>68</v>
      </c>
      <c r="U288" s="7"/>
      <c r="V288" s="7">
        <f>SUM(A288-W288)</f>
        <v>0</v>
      </c>
      <c r="W288" s="9">
        <v>4459</v>
      </c>
      <c r="X288" s="10" t="s">
        <v>292</v>
      </c>
      <c r="Y288" s="11">
        <v>82.850243789198359</v>
      </c>
      <c r="Z288" s="144">
        <f>C288/Y288</f>
        <v>3.2226821284840956</v>
      </c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</row>
    <row r="289" spans="1:41" ht="15" x14ac:dyDescent="0.3">
      <c r="A289" s="7">
        <v>4473</v>
      </c>
      <c r="B289" s="7" t="s">
        <v>293</v>
      </c>
      <c r="C289" s="7">
        <v>2208</v>
      </c>
      <c r="D289" s="8">
        <v>730464.27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4">
        <f>+SUM(D289-E289-F289-G289-H289-I289-J289)</f>
        <v>730464.27</v>
      </c>
      <c r="L289" s="8">
        <f>K289/C289</f>
        <v>330.82620923913043</v>
      </c>
      <c r="M289" s="110">
        <f>MAX(ROUND((L289-M$2),2),0)</f>
        <v>0</v>
      </c>
      <c r="N289" s="125">
        <f>MAX(ROUND((M289*C289),2),0)</f>
        <v>0</v>
      </c>
      <c r="O289" s="125"/>
      <c r="P289" s="125"/>
      <c r="Q289" s="137">
        <f>N289/N$2</f>
        <v>0</v>
      </c>
      <c r="R289" s="8">
        <f>ROUND(Q289*N$435,2)-0</f>
        <v>0</v>
      </c>
      <c r="S289" s="7">
        <v>0</v>
      </c>
      <c r="T289" s="7">
        <f>+T288+1</f>
        <v>69</v>
      </c>
      <c r="U289" s="7"/>
      <c r="V289" s="7">
        <f>SUM(A289-W289)</f>
        <v>0</v>
      </c>
      <c r="W289" s="9">
        <v>4473</v>
      </c>
      <c r="X289" s="10" t="s">
        <v>453</v>
      </c>
      <c r="Y289" s="11">
        <v>125.6517242692077</v>
      </c>
      <c r="Z289" s="144">
        <f>C289/Y289</f>
        <v>17.572381221521319</v>
      </c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</row>
    <row r="290" spans="1:41" ht="15" x14ac:dyDescent="0.3">
      <c r="A290" s="7">
        <v>4508</v>
      </c>
      <c r="B290" s="7" t="s">
        <v>294</v>
      </c>
      <c r="C290" s="7">
        <v>457</v>
      </c>
      <c r="D290" s="8">
        <v>209874.94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4">
        <f>+SUM(D290-E290-F290-G290-H290-I290-J290)</f>
        <v>209874.94</v>
      </c>
      <c r="L290" s="8">
        <f>K290/C290</f>
        <v>459.24494529540482</v>
      </c>
      <c r="M290" s="110">
        <f>MAX(ROUND((L290-M$2),2),0)</f>
        <v>0</v>
      </c>
      <c r="N290" s="125">
        <f>MAX(ROUND((M290*C290),2),0)</f>
        <v>0</v>
      </c>
      <c r="O290" s="125"/>
      <c r="P290" s="125"/>
      <c r="Q290" s="137">
        <f>N290/N$2</f>
        <v>0</v>
      </c>
      <c r="R290" s="8">
        <f>ROUND(Q290*N$435,2)-0</f>
        <v>0</v>
      </c>
      <c r="S290" s="7">
        <v>0</v>
      </c>
      <c r="T290" s="7">
        <f>+T289+1</f>
        <v>70</v>
      </c>
      <c r="U290" s="7"/>
      <c r="V290" s="7">
        <f>SUM(A290-W290)</f>
        <v>0</v>
      </c>
      <c r="W290" s="9">
        <v>4508</v>
      </c>
      <c r="X290" s="10" t="s">
        <v>294</v>
      </c>
      <c r="Y290" s="11">
        <v>60.940648147126659</v>
      </c>
      <c r="Z290" s="144">
        <f>C290/Y290</f>
        <v>7.4990997617334578</v>
      </c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</row>
    <row r="291" spans="1:41" ht="15" x14ac:dyDescent="0.3">
      <c r="A291" s="148">
        <v>4515</v>
      </c>
      <c r="B291" s="148" t="s">
        <v>295</v>
      </c>
      <c r="C291" s="148">
        <v>2701</v>
      </c>
      <c r="D291" s="149">
        <v>735721.72</v>
      </c>
      <c r="E291" s="149">
        <v>18900.560000000001</v>
      </c>
      <c r="F291" s="149">
        <v>0</v>
      </c>
      <c r="G291" s="149">
        <v>0</v>
      </c>
      <c r="H291" s="149">
        <v>0</v>
      </c>
      <c r="I291" s="149">
        <v>0</v>
      </c>
      <c r="J291" s="149">
        <v>0</v>
      </c>
      <c r="K291" s="150">
        <f>+SUM(D291-E291-F291-G291-H291-I291-J291)</f>
        <v>716821.15999999992</v>
      </c>
      <c r="L291" s="149">
        <f>K291/C291</f>
        <v>265.391025546094</v>
      </c>
      <c r="M291" s="151">
        <f>MAX(ROUND((L291-M$2),2),0)</f>
        <v>0</v>
      </c>
      <c r="N291" s="152">
        <f>MAX(ROUND((M291*C291),2),0)</f>
        <v>0</v>
      </c>
      <c r="O291" s="152"/>
      <c r="P291" s="152"/>
      <c r="Q291" s="153">
        <f>N291/N$2</f>
        <v>0</v>
      </c>
      <c r="R291" s="8">
        <f>ROUND(Q291*N$435,2)-0</f>
        <v>0</v>
      </c>
      <c r="S291" s="148">
        <v>0</v>
      </c>
      <c r="T291" s="7">
        <f>+T290+1</f>
        <v>71</v>
      </c>
      <c r="U291" s="148"/>
      <c r="V291" s="148">
        <f>SUM(A291-W291)</f>
        <v>0</v>
      </c>
      <c r="W291" s="154">
        <v>4515</v>
      </c>
      <c r="X291" s="155" t="s">
        <v>295</v>
      </c>
      <c r="Y291" s="156">
        <v>31.121358610048016</v>
      </c>
      <c r="Z291" s="157">
        <f>C291/Y291</f>
        <v>86.789270155061288</v>
      </c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</row>
    <row r="292" spans="1:41" ht="15" x14ac:dyDescent="0.3">
      <c r="A292" s="7">
        <v>4501</v>
      </c>
      <c r="B292" s="7" t="s">
        <v>296</v>
      </c>
      <c r="C292" s="7">
        <v>2182</v>
      </c>
      <c r="D292" s="8">
        <v>1232011.45</v>
      </c>
      <c r="E292" s="8">
        <v>0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4">
        <f>+SUM(D292-E292-F292-G292-H292-I292-J292)</f>
        <v>1232011.45</v>
      </c>
      <c r="L292" s="8">
        <f>K292/C292</f>
        <v>564.62486251145731</v>
      </c>
      <c r="M292" s="110">
        <f>MAX(ROUND((L292-M$2),2),0)</f>
        <v>0</v>
      </c>
      <c r="N292" s="125">
        <f>MAX(ROUND((M292*C292),2),0)</f>
        <v>0</v>
      </c>
      <c r="O292" s="125"/>
      <c r="P292" s="125"/>
      <c r="Q292" s="137">
        <f>N292/N$2</f>
        <v>0</v>
      </c>
      <c r="R292" s="8">
        <f>ROUND(Q292*N$435,2)-0</f>
        <v>0</v>
      </c>
      <c r="S292" s="7">
        <v>0</v>
      </c>
      <c r="T292" s="7">
        <f>+T291+1</f>
        <v>72</v>
      </c>
      <c r="U292" s="7"/>
      <c r="V292" s="7">
        <f>SUM(A292-W292)</f>
        <v>0</v>
      </c>
      <c r="W292" s="9">
        <v>4501</v>
      </c>
      <c r="X292" s="10" t="s">
        <v>296</v>
      </c>
      <c r="Y292" s="11">
        <v>210.92338499484237</v>
      </c>
      <c r="Z292" s="144">
        <f>C292/Y292</f>
        <v>10.344988537204424</v>
      </c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</row>
    <row r="293" spans="1:41" ht="15" x14ac:dyDescent="0.3">
      <c r="A293" s="7">
        <v>4529</v>
      </c>
      <c r="B293" s="7" t="s">
        <v>297</v>
      </c>
      <c r="C293" s="7">
        <v>305</v>
      </c>
      <c r="D293" s="8">
        <v>271769.82</v>
      </c>
      <c r="E293" s="8">
        <v>0</v>
      </c>
      <c r="F293" s="8">
        <v>0</v>
      </c>
      <c r="G293" s="8">
        <v>0</v>
      </c>
      <c r="H293" s="8">
        <v>0</v>
      </c>
      <c r="I293" s="8">
        <v>0</v>
      </c>
      <c r="J293" s="8">
        <v>0</v>
      </c>
      <c r="K293" s="4">
        <f>+SUM(D293-E293-F293-G293-H293-I293-J293)</f>
        <v>271769.82</v>
      </c>
      <c r="L293" s="8">
        <f>K293/C293</f>
        <v>891.04859016393448</v>
      </c>
      <c r="M293" s="110">
        <f>MAX(ROUND((L293-M$2),2),0)</f>
        <v>230.75</v>
      </c>
      <c r="N293" s="125">
        <f>MAX(ROUND((M293*C293),2),0)</f>
        <v>70378.75</v>
      </c>
      <c r="O293" s="125">
        <f>ROUND(+N293*$O$2,2)</f>
        <v>90580.73</v>
      </c>
      <c r="P293" s="125">
        <f>+O293-R293</f>
        <v>0</v>
      </c>
      <c r="Q293" s="137">
        <f>N293/N$2</f>
        <v>4.6082521952357063E-3</v>
      </c>
      <c r="R293" s="8">
        <f>ROUND(Q293*N$435,2)-0</f>
        <v>90580.73</v>
      </c>
      <c r="S293" s="7">
        <v>67435.210000000006</v>
      </c>
      <c r="T293" s="7">
        <f>+T292+1</f>
        <v>73</v>
      </c>
      <c r="U293" s="7">
        <f>+U292+1</f>
        <v>1</v>
      </c>
      <c r="V293" s="7">
        <f>SUM(A293-W293)</f>
        <v>0</v>
      </c>
      <c r="W293" s="9">
        <v>4529</v>
      </c>
      <c r="X293" s="10" t="s">
        <v>297</v>
      </c>
      <c r="Y293" s="11">
        <v>64.965033098103234</v>
      </c>
      <c r="Z293" s="144">
        <f>C293/Y293</f>
        <v>4.6948332888466577</v>
      </c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</row>
    <row r="294" spans="1:41" ht="15" x14ac:dyDescent="0.3">
      <c r="A294" s="7">
        <v>4536</v>
      </c>
      <c r="B294" s="7" t="s">
        <v>298</v>
      </c>
      <c r="C294" s="7">
        <v>1043</v>
      </c>
      <c r="D294" s="8">
        <v>562490.17000000004</v>
      </c>
      <c r="E294" s="8">
        <v>0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4">
        <f>+SUM(D294-E294-F294-G294-H294-I294-J294)</f>
        <v>562490.17000000004</v>
      </c>
      <c r="L294" s="8">
        <f>K294/C294</f>
        <v>539.30025886864814</v>
      </c>
      <c r="M294" s="110">
        <f>MAX(ROUND((L294-M$2),2),0)</f>
        <v>0</v>
      </c>
      <c r="N294" s="125">
        <f>MAX(ROUND((M294*C294),2),0)</f>
        <v>0</v>
      </c>
      <c r="O294" s="125"/>
      <c r="P294" s="125"/>
      <c r="Q294" s="137">
        <f>N294/N$2</f>
        <v>0</v>
      </c>
      <c r="R294" s="8">
        <f>ROUND(Q294*N$435,2)-0</f>
        <v>0</v>
      </c>
      <c r="S294" s="7">
        <v>0</v>
      </c>
      <c r="T294" s="7">
        <f>+T293+1</f>
        <v>74</v>
      </c>
      <c r="U294" s="7"/>
      <c r="V294" s="7">
        <f>SUM(A294-W294)</f>
        <v>0</v>
      </c>
      <c r="W294" s="9">
        <v>4536</v>
      </c>
      <c r="X294" s="10" t="s">
        <v>298</v>
      </c>
      <c r="Y294" s="11">
        <v>99.660066675886156</v>
      </c>
      <c r="Z294" s="144">
        <f>C294/Y294</f>
        <v>10.465575980317553</v>
      </c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</row>
    <row r="295" spans="1:41" ht="15" x14ac:dyDescent="0.3">
      <c r="A295" s="7">
        <v>4543</v>
      </c>
      <c r="B295" s="7" t="s">
        <v>299</v>
      </c>
      <c r="C295" s="7">
        <v>998</v>
      </c>
      <c r="D295" s="8">
        <v>499154.95</v>
      </c>
      <c r="E295" s="8">
        <v>0</v>
      </c>
      <c r="F295" s="8">
        <v>14192.5</v>
      </c>
      <c r="G295" s="8">
        <v>2087.25</v>
      </c>
      <c r="H295" s="8">
        <v>0</v>
      </c>
      <c r="I295" s="8">
        <v>0</v>
      </c>
      <c r="J295" s="8">
        <v>0</v>
      </c>
      <c r="K295" s="4">
        <f>+SUM(D295-E295-F295-G295-H295-I295-J295)</f>
        <v>482875.2</v>
      </c>
      <c r="L295" s="8">
        <f>K295/C295</f>
        <v>483.84288577154308</v>
      </c>
      <c r="M295" s="110">
        <f>MAX(ROUND((L295-M$2),2),0)</f>
        <v>0</v>
      </c>
      <c r="N295" s="125">
        <f>MAX(ROUND((M295*C295),2),0)</f>
        <v>0</v>
      </c>
      <c r="O295" s="125"/>
      <c r="P295" s="125"/>
      <c r="Q295" s="137">
        <f>N295/N$2</f>
        <v>0</v>
      </c>
      <c r="R295" s="8">
        <f>ROUND(Q295*N$435,2)-0</f>
        <v>0</v>
      </c>
      <c r="S295" s="7">
        <v>0</v>
      </c>
      <c r="T295" s="7">
        <f>+T294+1</f>
        <v>75</v>
      </c>
      <c r="U295" s="7"/>
      <c r="V295" s="7">
        <f>SUM(A295-W295)</f>
        <v>0</v>
      </c>
      <c r="W295" s="9">
        <v>4543</v>
      </c>
      <c r="X295" s="10" t="s">
        <v>299</v>
      </c>
      <c r="Y295" s="11">
        <v>90.937465967774003</v>
      </c>
      <c r="Z295" s="144">
        <f>C295/Y295</f>
        <v>10.974574553833143</v>
      </c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</row>
    <row r="296" spans="1:41" ht="15" x14ac:dyDescent="0.3">
      <c r="A296" s="7">
        <v>4557</v>
      </c>
      <c r="B296" s="7" t="s">
        <v>300</v>
      </c>
      <c r="C296" s="7">
        <v>302</v>
      </c>
      <c r="D296" s="8">
        <v>167066.21</v>
      </c>
      <c r="E296" s="8">
        <v>110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 s="4">
        <f>+SUM(D296-E296-F296-G296-H296-I296-J296)</f>
        <v>166956.21</v>
      </c>
      <c r="L296" s="8">
        <f>K296/C296</f>
        <v>552.83513245033112</v>
      </c>
      <c r="M296" s="110">
        <f>MAX(ROUND((L296-M$2),2),0)</f>
        <v>0</v>
      </c>
      <c r="N296" s="125">
        <f>MAX(ROUND((M296*C296),2),0)</f>
        <v>0</v>
      </c>
      <c r="O296" s="125"/>
      <c r="P296" s="125"/>
      <c r="Q296" s="137">
        <f>N296/N$2</f>
        <v>0</v>
      </c>
      <c r="R296" s="8">
        <f>ROUND(Q296*N$435,2)-0</f>
        <v>0</v>
      </c>
      <c r="S296" s="7">
        <v>0</v>
      </c>
      <c r="T296" s="7">
        <f>+T295+1</f>
        <v>76</v>
      </c>
      <c r="U296" s="7"/>
      <c r="V296" s="7">
        <f>SUM(A296-W296)</f>
        <v>0</v>
      </c>
      <c r="W296" s="9">
        <v>4557</v>
      </c>
      <c r="X296" s="10" t="s">
        <v>454</v>
      </c>
      <c r="Y296" s="11">
        <v>88.635998589424517</v>
      </c>
      <c r="Z296" s="144">
        <f>C296/Y296</f>
        <v>3.4071935196320191</v>
      </c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</row>
    <row r="297" spans="1:41" ht="15" x14ac:dyDescent="0.3">
      <c r="A297" s="7">
        <v>4571</v>
      </c>
      <c r="B297" s="7" t="s">
        <v>301</v>
      </c>
      <c r="C297" s="7">
        <v>375</v>
      </c>
      <c r="D297" s="8">
        <v>240421.51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4">
        <f>+SUM(D297-E297-F297-G297-H297-I297-J297)</f>
        <v>240421.51</v>
      </c>
      <c r="L297" s="8">
        <f>K297/C297</f>
        <v>641.12402666666674</v>
      </c>
      <c r="M297" s="110">
        <f>MAX(ROUND((L297-M$2),2),0)</f>
        <v>0</v>
      </c>
      <c r="N297" s="125">
        <f>MAX(ROUND((M297*C297),2),0)</f>
        <v>0</v>
      </c>
      <c r="O297" s="125"/>
      <c r="P297" s="125"/>
      <c r="Q297" s="137">
        <f>N297/N$2</f>
        <v>0</v>
      </c>
      <c r="R297" s="8">
        <f>ROUND(Q297*N$435,2)-0</f>
        <v>0</v>
      </c>
      <c r="S297" s="7">
        <v>0</v>
      </c>
      <c r="T297" s="7">
        <f>+T296+1</f>
        <v>77</v>
      </c>
      <c r="U297" s="7"/>
      <c r="V297" s="7">
        <f>SUM(A297-W297)</f>
        <v>0</v>
      </c>
      <c r="W297" s="9">
        <v>4571</v>
      </c>
      <c r="X297" s="10" t="s">
        <v>301</v>
      </c>
      <c r="Y297" s="11">
        <v>418.53284164441379</v>
      </c>
      <c r="Z297" s="144">
        <f>C297/Y297</f>
        <v>0.89598703539398861</v>
      </c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</row>
    <row r="298" spans="1:41" ht="15" x14ac:dyDescent="0.3">
      <c r="A298" s="7">
        <v>4578</v>
      </c>
      <c r="B298" s="7" t="s">
        <v>302</v>
      </c>
      <c r="C298" s="7">
        <v>1381</v>
      </c>
      <c r="D298" s="8">
        <v>700456.17</v>
      </c>
      <c r="E298" s="8">
        <v>0</v>
      </c>
      <c r="F298" s="8">
        <v>2347.8000000000002</v>
      </c>
      <c r="G298" s="8">
        <v>0</v>
      </c>
      <c r="H298" s="8">
        <v>0</v>
      </c>
      <c r="I298" s="8">
        <v>0</v>
      </c>
      <c r="J298" s="8">
        <v>0</v>
      </c>
      <c r="K298" s="4">
        <f>+SUM(D298-E298-F298-G298-H298-I298-J298)</f>
        <v>698108.37</v>
      </c>
      <c r="L298" s="8">
        <f>K298/C298</f>
        <v>505.50931933381605</v>
      </c>
      <c r="M298" s="110">
        <f>MAX(ROUND((L298-M$2),2),0)</f>
        <v>0</v>
      </c>
      <c r="N298" s="125">
        <f>MAX(ROUND((M298*C298),2),0)</f>
        <v>0</v>
      </c>
      <c r="O298" s="125"/>
      <c r="P298" s="125"/>
      <c r="Q298" s="137">
        <f>N298/N$2</f>
        <v>0</v>
      </c>
      <c r="R298" s="8">
        <f>ROUND(Q298*N$435,2)-0</f>
        <v>0</v>
      </c>
      <c r="S298" s="7">
        <v>0</v>
      </c>
      <c r="T298" s="7">
        <f>+T297+1</f>
        <v>78</v>
      </c>
      <c r="U298" s="7"/>
      <c r="V298" s="7">
        <f>SUM(A298-W298)</f>
        <v>0</v>
      </c>
      <c r="W298" s="9">
        <v>4578</v>
      </c>
      <c r="X298" s="10" t="s">
        <v>302</v>
      </c>
      <c r="Y298" s="11">
        <v>73.011018909701946</v>
      </c>
      <c r="Z298" s="144">
        <f>C298/Y298</f>
        <v>18.914953121089617</v>
      </c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</row>
    <row r="299" spans="1:41" ht="15" x14ac:dyDescent="0.3">
      <c r="A299" s="7">
        <v>4606</v>
      </c>
      <c r="B299" s="7" t="s">
        <v>303</v>
      </c>
      <c r="C299" s="7">
        <v>360</v>
      </c>
      <c r="D299" s="8">
        <v>262737.34999999998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4">
        <f>+SUM(D299-E299-F299-G299-H299-I299-J299)</f>
        <v>262737.34999999998</v>
      </c>
      <c r="L299" s="8">
        <f>K299/C299</f>
        <v>729.82597222222216</v>
      </c>
      <c r="M299" s="110">
        <f>MAX(ROUND((L299-M$2),2),0)</f>
        <v>69.53</v>
      </c>
      <c r="N299" s="125">
        <f>MAX(ROUND((M299*C299),2),0)</f>
        <v>25030.799999999999</v>
      </c>
      <c r="O299" s="125">
        <f>ROUND(+N299*$O$2,2)</f>
        <v>32215.8</v>
      </c>
      <c r="P299" s="125">
        <f>+O299-R299</f>
        <v>0</v>
      </c>
      <c r="Q299" s="137">
        <f>N299/N$2</f>
        <v>1.6389640203684479E-3</v>
      </c>
      <c r="R299" s="8">
        <f>ROUND(Q299*N$435,2)-0</f>
        <v>32215.8</v>
      </c>
      <c r="S299" s="7">
        <v>23983.91</v>
      </c>
      <c r="T299" s="7">
        <f>+T298+1</f>
        <v>79</v>
      </c>
      <c r="U299" s="7">
        <f>+U298+1</f>
        <v>1</v>
      </c>
      <c r="V299" s="7">
        <f>SUM(A299-W299)</f>
        <v>0</v>
      </c>
      <c r="W299" s="9">
        <v>4606</v>
      </c>
      <c r="X299" s="10" t="s">
        <v>303</v>
      </c>
      <c r="Y299" s="11">
        <v>90.600574413311449</v>
      </c>
      <c r="Z299" s="144">
        <f>C299/Y299</f>
        <v>3.9734847414731971</v>
      </c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</row>
    <row r="300" spans="1:41" ht="15" x14ac:dyDescent="0.3">
      <c r="A300" s="7">
        <v>4613</v>
      </c>
      <c r="B300" s="7" t="s">
        <v>304</v>
      </c>
      <c r="C300" s="7">
        <v>4118</v>
      </c>
      <c r="D300" s="8">
        <v>2012718.35</v>
      </c>
      <c r="E300" s="8">
        <v>0</v>
      </c>
      <c r="F300" s="8">
        <v>4817</v>
      </c>
      <c r="G300" s="8">
        <v>0</v>
      </c>
      <c r="H300" s="8">
        <v>0</v>
      </c>
      <c r="I300" s="8">
        <v>0</v>
      </c>
      <c r="J300" s="8">
        <v>0</v>
      </c>
      <c r="K300" s="4">
        <f>+SUM(D300-E300-F300-G300-H300-I300-J300)</f>
        <v>2007901.35</v>
      </c>
      <c r="L300" s="8">
        <f>K300/C300</f>
        <v>487.59139145216125</v>
      </c>
      <c r="M300" s="110">
        <f>MAX(ROUND((L300-M$2),2),0)</f>
        <v>0</v>
      </c>
      <c r="N300" s="125">
        <f>MAX(ROUND((M300*C300),2),0)</f>
        <v>0</v>
      </c>
      <c r="O300" s="125"/>
      <c r="P300" s="125"/>
      <c r="Q300" s="137">
        <f>N300/N$2</f>
        <v>0</v>
      </c>
      <c r="R300" s="8">
        <f>ROUND(Q300*N$435,2)-0</f>
        <v>0</v>
      </c>
      <c r="S300" s="7">
        <v>0</v>
      </c>
      <c r="T300" s="7">
        <f>+T299+1</f>
        <v>80</v>
      </c>
      <c r="U300" s="7"/>
      <c r="V300" s="7">
        <f>SUM(A300-W300)</f>
        <v>0</v>
      </c>
      <c r="W300" s="9">
        <v>4613</v>
      </c>
      <c r="X300" s="10" t="s">
        <v>304</v>
      </c>
      <c r="Y300" s="11">
        <v>183.9557374592265</v>
      </c>
      <c r="Z300" s="144">
        <f>C300/Y300</f>
        <v>22.385819854696017</v>
      </c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</row>
    <row r="301" spans="1:41" ht="15" x14ac:dyDescent="0.3">
      <c r="A301" s="148">
        <v>4620</v>
      </c>
      <c r="B301" s="148" t="s">
        <v>305</v>
      </c>
      <c r="C301" s="148">
        <v>21248</v>
      </c>
      <c r="D301" s="149">
        <v>6246654.6500000004</v>
      </c>
      <c r="E301" s="149">
        <v>0</v>
      </c>
      <c r="F301" s="149">
        <v>0</v>
      </c>
      <c r="G301" s="149">
        <v>0</v>
      </c>
      <c r="H301" s="149">
        <v>0</v>
      </c>
      <c r="I301" s="149">
        <v>0</v>
      </c>
      <c r="J301" s="149">
        <v>0</v>
      </c>
      <c r="K301" s="150">
        <f>+SUM(D301-E301-F301-G301-H301-I301-J301)</f>
        <v>6246654.6500000004</v>
      </c>
      <c r="L301" s="149">
        <f>K301/C301</f>
        <v>293.98788827183739</v>
      </c>
      <c r="M301" s="151">
        <f>MAX(ROUND((L301-M$2),2),0)</f>
        <v>0</v>
      </c>
      <c r="N301" s="152">
        <f>MAX(ROUND((M301*C301),2),0)</f>
        <v>0</v>
      </c>
      <c r="O301" s="152"/>
      <c r="P301" s="152"/>
      <c r="Q301" s="153">
        <f>N301/N$2</f>
        <v>0</v>
      </c>
      <c r="R301" s="8">
        <f>ROUND(Q301*N$435,2)-0</f>
        <v>0</v>
      </c>
      <c r="S301" s="148">
        <v>0</v>
      </c>
      <c r="T301" s="7">
        <f>+T300+1</f>
        <v>81</v>
      </c>
      <c r="U301" s="148"/>
      <c r="V301" s="148">
        <f>SUM(A301-W301)</f>
        <v>0</v>
      </c>
      <c r="W301" s="154">
        <v>4620</v>
      </c>
      <c r="X301" s="155" t="s">
        <v>455</v>
      </c>
      <c r="Y301" s="156">
        <v>100.9807411148809</v>
      </c>
      <c r="Z301" s="157">
        <f>C301/Y301</f>
        <v>210.4163602426643</v>
      </c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</row>
    <row r="302" spans="1:41" ht="15" x14ac:dyDescent="0.3">
      <c r="A302" s="7">
        <v>4627</v>
      </c>
      <c r="B302" s="7" t="s">
        <v>306</v>
      </c>
      <c r="C302" s="7">
        <v>606</v>
      </c>
      <c r="D302" s="8">
        <v>333134.43</v>
      </c>
      <c r="E302" s="8">
        <v>0</v>
      </c>
      <c r="F302" s="8">
        <v>0</v>
      </c>
      <c r="G302" s="8">
        <v>524</v>
      </c>
      <c r="H302" s="8">
        <v>0</v>
      </c>
      <c r="I302" s="8">
        <v>0</v>
      </c>
      <c r="J302" s="8">
        <v>0</v>
      </c>
      <c r="K302" s="4">
        <f>+SUM(D302-E302-F302-G302-H302-I302-J302)</f>
        <v>332610.43</v>
      </c>
      <c r="L302" s="8">
        <f>K302/C302</f>
        <v>548.86209570957089</v>
      </c>
      <c r="M302" s="110">
        <f>MAX(ROUND((L302-M$2),2),0)</f>
        <v>0</v>
      </c>
      <c r="N302" s="125">
        <f>MAX(ROUND((M302*C302),2),0)</f>
        <v>0</v>
      </c>
      <c r="O302" s="125"/>
      <c r="P302" s="125"/>
      <c r="Q302" s="137">
        <f>N302/N$2</f>
        <v>0</v>
      </c>
      <c r="R302" s="8">
        <f>ROUND(Q302*N$435,2)-0</f>
        <v>0</v>
      </c>
      <c r="S302" s="7">
        <v>0</v>
      </c>
      <c r="T302" s="7">
        <f>+T301+1</f>
        <v>82</v>
      </c>
      <c r="U302" s="7"/>
      <c r="V302" s="7">
        <f>SUM(A302-W302)</f>
        <v>0</v>
      </c>
      <c r="W302" s="9">
        <v>4627</v>
      </c>
      <c r="X302" s="10" t="s">
        <v>306</v>
      </c>
      <c r="Y302" s="11">
        <v>17.403605615499643</v>
      </c>
      <c r="Z302" s="144">
        <f>C302/Y302</f>
        <v>34.820370754684113</v>
      </c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</row>
    <row r="303" spans="1:41" ht="15" x14ac:dyDescent="0.3">
      <c r="A303" s="7">
        <v>4634</v>
      </c>
      <c r="B303" s="7" t="s">
        <v>307</v>
      </c>
      <c r="C303" s="7">
        <v>522</v>
      </c>
      <c r="D303" s="8">
        <v>154738.31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4">
        <f>+SUM(D303-E303-F303-G303-H303-I303-J303)</f>
        <v>154738.31</v>
      </c>
      <c r="L303" s="8">
        <f>K303/C303</f>
        <v>296.43354406130265</v>
      </c>
      <c r="M303" s="110">
        <f>MAX(ROUND((L303-M$2),2),0)</f>
        <v>0</v>
      </c>
      <c r="N303" s="125">
        <f>MAX(ROUND((M303*C303),2),0)</f>
        <v>0</v>
      </c>
      <c r="O303" s="125"/>
      <c r="P303" s="125"/>
      <c r="Q303" s="137">
        <f>N303/N$2</f>
        <v>0</v>
      </c>
      <c r="R303" s="8">
        <f>ROUND(Q303*N$435,2)-0</f>
        <v>0</v>
      </c>
      <c r="S303" s="7">
        <v>0</v>
      </c>
      <c r="T303" s="7">
        <f>+T302+1</f>
        <v>83</v>
      </c>
      <c r="U303" s="7"/>
      <c r="V303" s="7">
        <f>SUM(A303-W303)</f>
        <v>0</v>
      </c>
      <c r="W303" s="9">
        <v>4634</v>
      </c>
      <c r="X303" s="10" t="s">
        <v>307</v>
      </c>
      <c r="Y303" s="11">
        <v>60.136294860640398</v>
      </c>
      <c r="Z303" s="144">
        <f>C303/Y303</f>
        <v>8.6802820361593724</v>
      </c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</row>
    <row r="304" spans="1:41" ht="15" x14ac:dyDescent="0.3">
      <c r="A304" s="7">
        <v>4641</v>
      </c>
      <c r="B304" s="7" t="s">
        <v>308</v>
      </c>
      <c r="C304" s="7">
        <v>773</v>
      </c>
      <c r="D304" s="8">
        <v>744130.84</v>
      </c>
      <c r="E304" s="8">
        <v>3100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4">
        <f>+SUM(D304-E304-F304-G304-H304-I304-J304)</f>
        <v>741030.84</v>
      </c>
      <c r="L304" s="8">
        <f>K304/C304</f>
        <v>958.64274256144881</v>
      </c>
      <c r="M304" s="110">
        <f>MAX(ROUND((L304-M$2),2),0)</f>
        <v>298.33999999999997</v>
      </c>
      <c r="N304" s="125">
        <f>MAX(ROUND((M304*C304),2),0)</f>
        <v>230616.82</v>
      </c>
      <c r="O304" s="125">
        <f>ROUND(+N304*$O$2,2)</f>
        <v>296814.58</v>
      </c>
      <c r="P304" s="125">
        <f>+O304-R304</f>
        <v>0</v>
      </c>
      <c r="Q304" s="137">
        <f>N304/N$2</f>
        <v>1.5100303245273292E-2</v>
      </c>
      <c r="R304" s="8">
        <f>ROUND(Q304*N$435,2)-0</f>
        <v>296814.58</v>
      </c>
      <c r="S304" s="7">
        <v>220971.45</v>
      </c>
      <c r="T304" s="7">
        <f>+T303+1</f>
        <v>84</v>
      </c>
      <c r="U304" s="7">
        <f>+U303+1</f>
        <v>1</v>
      </c>
      <c r="V304" s="7">
        <f>SUM(A304-W304)</f>
        <v>0</v>
      </c>
      <c r="W304" s="9">
        <v>4641</v>
      </c>
      <c r="X304" s="10" t="s">
        <v>308</v>
      </c>
      <c r="Y304" s="11">
        <v>91.432327363782292</v>
      </c>
      <c r="Z304" s="144">
        <f>C304/Y304</f>
        <v>8.4543401911280327</v>
      </c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</row>
    <row r="305" spans="1:41" ht="15" x14ac:dyDescent="0.3">
      <c r="A305" s="7">
        <v>4686</v>
      </c>
      <c r="B305" s="7" t="s">
        <v>309</v>
      </c>
      <c r="C305" s="7">
        <v>333</v>
      </c>
      <c r="D305" s="8">
        <v>271104.03000000003</v>
      </c>
      <c r="E305" s="8">
        <v>0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4">
        <f>+SUM(D305-E305-F305-G305-H305-I305-J305)</f>
        <v>271104.03000000003</v>
      </c>
      <c r="L305" s="8">
        <f>K305/C305</f>
        <v>814.12621621621633</v>
      </c>
      <c r="M305" s="110">
        <f>MAX(ROUND((L305-M$2),2),0)</f>
        <v>153.83000000000001</v>
      </c>
      <c r="N305" s="125">
        <f>MAX(ROUND((M305*C305),2),0)</f>
        <v>51225.39</v>
      </c>
      <c r="O305" s="125">
        <f>ROUND(+N305*$O$2,2)</f>
        <v>65929.460000000006</v>
      </c>
      <c r="P305" s="125">
        <f>+O305-R305</f>
        <v>0</v>
      </c>
      <c r="Q305" s="137">
        <f>N305/N$2</f>
        <v>3.3541305567277788E-3</v>
      </c>
      <c r="R305" s="8">
        <f>ROUND(Q305*N$435,2)-0</f>
        <v>65929.460000000006</v>
      </c>
      <c r="S305" s="7">
        <v>49082.93</v>
      </c>
      <c r="T305" s="7">
        <f>+T304+1</f>
        <v>85</v>
      </c>
      <c r="U305" s="7">
        <f>+U304+1</f>
        <v>2</v>
      </c>
      <c r="V305" s="7">
        <f>SUM(A305-W305)</f>
        <v>0</v>
      </c>
      <c r="W305" s="9">
        <v>4686</v>
      </c>
      <c r="X305" s="10" t="s">
        <v>309</v>
      </c>
      <c r="Y305" s="11">
        <v>30.96109279910695</v>
      </c>
      <c r="Z305" s="144">
        <f>C305/Y305</f>
        <v>10.755434317538208</v>
      </c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</row>
    <row r="306" spans="1:41" ht="15" x14ac:dyDescent="0.3">
      <c r="A306" s="7">
        <v>4753</v>
      </c>
      <c r="B306" s="7" t="s">
        <v>310</v>
      </c>
      <c r="C306" s="7">
        <v>2680</v>
      </c>
      <c r="D306" s="8">
        <v>1460927.43</v>
      </c>
      <c r="E306" s="8">
        <v>75560.5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4">
        <f>+SUM(D306-E306-F306-G306-H306-I306-J306)</f>
        <v>1385366.93</v>
      </c>
      <c r="L306" s="8">
        <f>K306/C306</f>
        <v>516.92795895522386</v>
      </c>
      <c r="M306" s="110">
        <f>MAX(ROUND((L306-M$2),2),0)</f>
        <v>0</v>
      </c>
      <c r="N306" s="125">
        <f>MAX(ROUND((M306*C306),2),0)</f>
        <v>0</v>
      </c>
      <c r="O306" s="125"/>
      <c r="P306" s="125"/>
      <c r="Q306" s="137">
        <f>N306/N$2</f>
        <v>0</v>
      </c>
      <c r="R306" s="8">
        <f>ROUND(Q306*N$435,2)-0</f>
        <v>0</v>
      </c>
      <c r="S306" s="7">
        <v>0</v>
      </c>
      <c r="T306" s="7">
        <f>+T305+1</f>
        <v>86</v>
      </c>
      <c r="U306" s="7"/>
      <c r="V306" s="7">
        <f>SUM(A306-W306)</f>
        <v>0</v>
      </c>
      <c r="W306" s="9">
        <v>4753</v>
      </c>
      <c r="X306" s="10" t="s">
        <v>310</v>
      </c>
      <c r="Y306" s="11">
        <v>241.04163799826918</v>
      </c>
      <c r="Z306" s="144">
        <f>C306/Y306</f>
        <v>11.118411002580574</v>
      </c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</row>
    <row r="307" spans="1:41" ht="15" x14ac:dyDescent="0.3">
      <c r="A307" s="7">
        <v>4760</v>
      </c>
      <c r="B307" s="7" t="s">
        <v>311</v>
      </c>
      <c r="C307" s="7">
        <v>676</v>
      </c>
      <c r="D307" s="8">
        <v>523963.1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4">
        <f>+SUM(D307-E307-F307-G307-H307-I307-J307)</f>
        <v>523963.1</v>
      </c>
      <c r="L307" s="8">
        <f>K307/C307</f>
        <v>775.09334319526624</v>
      </c>
      <c r="M307" s="110">
        <f>MAX(ROUND((L307-M$2),2),0)</f>
        <v>114.79</v>
      </c>
      <c r="N307" s="125">
        <f>MAX(ROUND((M307*C307),2),0)</f>
        <v>77598.039999999994</v>
      </c>
      <c r="O307" s="125">
        <f>ROUND(+N307*$O$2,2)</f>
        <v>99872.29</v>
      </c>
      <c r="P307" s="125">
        <f>+O307-R307</f>
        <v>0</v>
      </c>
      <c r="Q307" s="137">
        <f>N307/N$2</f>
        <v>5.080956086545841E-3</v>
      </c>
      <c r="R307" s="8">
        <f>ROUND(Q307*N$435,2)-0</f>
        <v>99872.29</v>
      </c>
      <c r="S307" s="7">
        <v>74352.56</v>
      </c>
      <c r="T307" s="7">
        <f>+T306+1</f>
        <v>87</v>
      </c>
      <c r="U307" s="7">
        <f>+U306+1</f>
        <v>1</v>
      </c>
      <c r="V307" s="7">
        <f>SUM(A307-W307)</f>
        <v>0</v>
      </c>
      <c r="W307" s="9">
        <v>4760</v>
      </c>
      <c r="X307" s="10" t="s">
        <v>311</v>
      </c>
      <c r="Y307" s="11">
        <v>111.52848501977975</v>
      </c>
      <c r="Z307" s="144">
        <f>C307/Y307</f>
        <v>6.0612317999308463</v>
      </c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</row>
    <row r="308" spans="1:41" ht="15" x14ac:dyDescent="0.3">
      <c r="A308" s="7">
        <v>4781</v>
      </c>
      <c r="B308" s="7" t="s">
        <v>312</v>
      </c>
      <c r="C308" s="7">
        <v>2393</v>
      </c>
      <c r="D308" s="8">
        <v>1219292.8</v>
      </c>
      <c r="E308" s="8">
        <v>0</v>
      </c>
      <c r="F308" s="8">
        <v>0</v>
      </c>
      <c r="G308" s="8">
        <v>0</v>
      </c>
      <c r="H308" s="8">
        <v>0</v>
      </c>
      <c r="I308" s="8">
        <v>0</v>
      </c>
      <c r="J308" s="8">
        <v>0</v>
      </c>
      <c r="K308" s="4">
        <f>+SUM(D308-E308-F308-G308-H308-I308-J308)</f>
        <v>1219292.8</v>
      </c>
      <c r="L308" s="8">
        <f>K308/C308</f>
        <v>509.52478061011283</v>
      </c>
      <c r="M308" s="110">
        <f>MAX(ROUND((L308-M$2),2),0)</f>
        <v>0</v>
      </c>
      <c r="N308" s="125">
        <f>MAX(ROUND((M308*C308),2),0)</f>
        <v>0</v>
      </c>
      <c r="O308" s="125"/>
      <c r="P308" s="125"/>
      <c r="Q308" s="137">
        <f>N308/N$2</f>
        <v>0</v>
      </c>
      <c r="R308" s="8">
        <f>ROUND(Q308*N$435,2)-0</f>
        <v>0</v>
      </c>
      <c r="S308" s="7">
        <v>0</v>
      </c>
      <c r="T308" s="7">
        <f>+T307+1</f>
        <v>88</v>
      </c>
      <c r="U308" s="7"/>
      <c r="V308" s="7">
        <f>SUM(A308-W308)</f>
        <v>0</v>
      </c>
      <c r="W308" s="9">
        <v>4781</v>
      </c>
      <c r="X308" s="10" t="s">
        <v>312</v>
      </c>
      <c r="Y308" s="11">
        <v>384.44937261974741</v>
      </c>
      <c r="Z308" s="144">
        <f>C308/Y308</f>
        <v>6.2244866825855825</v>
      </c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</row>
    <row r="309" spans="1:41" ht="15" x14ac:dyDescent="0.3">
      <c r="A309" s="7">
        <v>4795</v>
      </c>
      <c r="B309" s="7" t="s">
        <v>313</v>
      </c>
      <c r="C309" s="7">
        <v>529</v>
      </c>
      <c r="D309" s="8">
        <v>305463.74</v>
      </c>
      <c r="E309" s="8">
        <v>0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4">
        <f>+SUM(D309-E309-F309-G309-H309-I309-J309)</f>
        <v>305463.74</v>
      </c>
      <c r="L309" s="8">
        <f>K309/C309</f>
        <v>577.43618147448012</v>
      </c>
      <c r="M309" s="110">
        <f>MAX(ROUND((L309-M$2),2),0)</f>
        <v>0</v>
      </c>
      <c r="N309" s="125">
        <f>MAX(ROUND((M309*C309),2),0)</f>
        <v>0</v>
      </c>
      <c r="O309" s="125"/>
      <c r="P309" s="125"/>
      <c r="Q309" s="137">
        <f>N309/N$2</f>
        <v>0</v>
      </c>
      <c r="R309" s="8">
        <f>ROUND(Q309*N$435,2)-0</f>
        <v>0</v>
      </c>
      <c r="S309" s="7">
        <v>0</v>
      </c>
      <c r="T309" s="7">
        <f>+T308+1</f>
        <v>89</v>
      </c>
      <c r="U309" s="7"/>
      <c r="V309" s="7">
        <f>SUM(A309-W309)</f>
        <v>0</v>
      </c>
      <c r="W309" s="9">
        <v>4795</v>
      </c>
      <c r="X309" s="10" t="s">
        <v>313</v>
      </c>
      <c r="Y309" s="11">
        <v>282.56500584560337</v>
      </c>
      <c r="Z309" s="144">
        <f>C309/Y309</f>
        <v>1.8721355760842213</v>
      </c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</row>
    <row r="310" spans="1:41" ht="15" x14ac:dyDescent="0.3">
      <c r="A310" s="7">
        <v>4802</v>
      </c>
      <c r="B310" s="7" t="s">
        <v>314</v>
      </c>
      <c r="C310" s="7">
        <v>2229</v>
      </c>
      <c r="D310" s="8">
        <v>1250626.46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4">
        <f>+SUM(D310-E310-F310-G310-H310-I310-J310)</f>
        <v>1250626.46</v>
      </c>
      <c r="L310" s="8">
        <f>K310/C310</f>
        <v>561.07064154329294</v>
      </c>
      <c r="M310" s="110">
        <f>MAX(ROUND((L310-M$2),2),0)</f>
        <v>0</v>
      </c>
      <c r="N310" s="125">
        <f>MAX(ROUND((M310*C310),2),0)</f>
        <v>0</v>
      </c>
      <c r="O310" s="125"/>
      <c r="P310" s="125"/>
      <c r="Q310" s="137">
        <f>N310/N$2</f>
        <v>0</v>
      </c>
      <c r="R310" s="8">
        <f>ROUND(Q310*N$435,2)-0</f>
        <v>0</v>
      </c>
      <c r="S310" s="7">
        <v>0</v>
      </c>
      <c r="T310" s="7">
        <f>+T309+1</f>
        <v>90</v>
      </c>
      <c r="U310" s="7"/>
      <c r="V310" s="7">
        <f>SUM(A310-W310)</f>
        <v>0</v>
      </c>
      <c r="W310" s="9">
        <v>4802</v>
      </c>
      <c r="X310" s="10" t="s">
        <v>314</v>
      </c>
      <c r="Y310" s="11">
        <v>236.20519041640483</v>
      </c>
      <c r="Z310" s="144">
        <f>C310/Y310</f>
        <v>9.4367104976419363</v>
      </c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</row>
    <row r="311" spans="1:41" ht="15" x14ac:dyDescent="0.3">
      <c r="A311" s="7">
        <v>4851</v>
      </c>
      <c r="B311" s="7" t="s">
        <v>315</v>
      </c>
      <c r="C311" s="7">
        <v>1366</v>
      </c>
      <c r="D311" s="8">
        <v>759245.63</v>
      </c>
      <c r="E311" s="8">
        <v>0</v>
      </c>
      <c r="F311" s="8">
        <v>0</v>
      </c>
      <c r="G311" s="8">
        <v>0</v>
      </c>
      <c r="H311" s="8">
        <v>0</v>
      </c>
      <c r="I311" s="8">
        <v>0</v>
      </c>
      <c r="J311" s="8">
        <v>0</v>
      </c>
      <c r="K311" s="4">
        <f>+SUM(D311-E311-F311-G311-H311-I311-J311)</f>
        <v>759245.63</v>
      </c>
      <c r="L311" s="8">
        <f>K311/C311</f>
        <v>555.81671303074666</v>
      </c>
      <c r="M311" s="110">
        <f>MAX(ROUND((L311-M$2),2),0)</f>
        <v>0</v>
      </c>
      <c r="N311" s="125">
        <f>MAX(ROUND((M311*C311),2),0)</f>
        <v>0</v>
      </c>
      <c r="O311" s="125"/>
      <c r="P311" s="125"/>
      <c r="Q311" s="137">
        <f>N311/N$2</f>
        <v>0</v>
      </c>
      <c r="R311" s="8">
        <f>ROUND(Q311*N$435,2)-0</f>
        <v>0</v>
      </c>
      <c r="S311" s="7">
        <v>0</v>
      </c>
      <c r="T311" s="7">
        <f>+T310+1</f>
        <v>91</v>
      </c>
      <c r="U311" s="7"/>
      <c r="V311" s="7">
        <f>SUM(A311-W311)</f>
        <v>0</v>
      </c>
      <c r="W311" s="9">
        <v>4851</v>
      </c>
      <c r="X311" s="10" t="s">
        <v>315</v>
      </c>
      <c r="Y311" s="11">
        <v>261.27006044118031</v>
      </c>
      <c r="Z311" s="144">
        <f>C311/Y311</f>
        <v>5.2283066712403787</v>
      </c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</row>
    <row r="312" spans="1:41" ht="15" x14ac:dyDescent="0.3">
      <c r="A312" s="148">
        <v>3122</v>
      </c>
      <c r="B312" s="148" t="s">
        <v>316</v>
      </c>
      <c r="C312" s="148">
        <v>397</v>
      </c>
      <c r="D312" s="149">
        <v>178461.69</v>
      </c>
      <c r="E312" s="149">
        <v>0</v>
      </c>
      <c r="F312" s="149">
        <v>0</v>
      </c>
      <c r="G312" s="149">
        <v>0</v>
      </c>
      <c r="H312" s="149">
        <v>0</v>
      </c>
      <c r="I312" s="149">
        <v>0</v>
      </c>
      <c r="J312" s="149">
        <v>0</v>
      </c>
      <c r="K312" s="150">
        <f>+SUM(D312-E312-F312-G312-H312-I312-J312)</f>
        <v>178461.69</v>
      </c>
      <c r="L312" s="149">
        <f>K312/C312</f>
        <v>449.52566750629722</v>
      </c>
      <c r="M312" s="151">
        <f>MAX(ROUND((L312-M$2),2),0)</f>
        <v>0</v>
      </c>
      <c r="N312" s="152">
        <f>MAX(ROUND((M312*C312),2),0)</f>
        <v>0</v>
      </c>
      <c r="O312" s="152"/>
      <c r="P312" s="152"/>
      <c r="Q312" s="153">
        <f>N312/N$2</f>
        <v>0</v>
      </c>
      <c r="R312" s="8">
        <f>ROUND(Q312*N$435,2)-0</f>
        <v>0</v>
      </c>
      <c r="S312" s="148">
        <v>0</v>
      </c>
      <c r="T312" s="7">
        <f>+T311+1</f>
        <v>92</v>
      </c>
      <c r="U312" s="148"/>
      <c r="V312" s="148">
        <f>SUM(A312-W312)</f>
        <v>0</v>
      </c>
      <c r="W312" s="154">
        <v>3122</v>
      </c>
      <c r="X312" s="155" t="s">
        <v>316</v>
      </c>
      <c r="Y312" s="156">
        <v>6.4851331204806932</v>
      </c>
      <c r="Z312" s="157">
        <f>C312/Y312</f>
        <v>61.216939209194436</v>
      </c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</row>
    <row r="313" spans="1:41" ht="15" x14ac:dyDescent="0.3">
      <c r="A313" s="7">
        <v>4865</v>
      </c>
      <c r="B313" s="7" t="s">
        <v>317</v>
      </c>
      <c r="C313" s="7">
        <v>392</v>
      </c>
      <c r="D313" s="8">
        <v>239945.67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4">
        <f>+SUM(D313-E313-F313-G313-H313-I313-J313)</f>
        <v>239945.67</v>
      </c>
      <c r="L313" s="8">
        <f>K313/C313</f>
        <v>612.10630102040818</v>
      </c>
      <c r="M313" s="110">
        <f>MAX(ROUND((L313-M$2),2),0)</f>
        <v>0</v>
      </c>
      <c r="N313" s="125">
        <f>MAX(ROUND((M313*C313),2),0)</f>
        <v>0</v>
      </c>
      <c r="O313" s="125"/>
      <c r="P313" s="125"/>
      <c r="Q313" s="137">
        <f>N313/N$2</f>
        <v>0</v>
      </c>
      <c r="R313" s="8">
        <f>ROUND(Q313*N$435,2)-0</f>
        <v>0</v>
      </c>
      <c r="S313" s="7">
        <v>0</v>
      </c>
      <c r="T313" s="7">
        <f>+T312+1</f>
        <v>93</v>
      </c>
      <c r="U313" s="7"/>
      <c r="V313" s="7">
        <f>SUM(A313-W313)</f>
        <v>0</v>
      </c>
      <c r="W313" s="9">
        <v>4865</v>
      </c>
      <c r="X313" s="10" t="s">
        <v>317</v>
      </c>
      <c r="Y313" s="11">
        <v>75.458981389008898</v>
      </c>
      <c r="Z313" s="144">
        <f>C313/Y313</f>
        <v>5.194875318805952</v>
      </c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</row>
    <row r="314" spans="1:41" ht="15" x14ac:dyDescent="0.3">
      <c r="A314" s="7">
        <v>4872</v>
      </c>
      <c r="B314" s="7" t="s">
        <v>318</v>
      </c>
      <c r="C314" s="7">
        <v>1599</v>
      </c>
      <c r="D314" s="8">
        <v>565085.78</v>
      </c>
      <c r="E314" s="8">
        <v>0</v>
      </c>
      <c r="F314" s="8">
        <v>0</v>
      </c>
      <c r="G314" s="8">
        <v>0</v>
      </c>
      <c r="H314" s="8">
        <v>0</v>
      </c>
      <c r="I314" s="8">
        <v>0</v>
      </c>
      <c r="J314" s="8">
        <v>0</v>
      </c>
      <c r="K314" s="4">
        <f>+SUM(D314-E314-F314-G314-H314-I314-J314)</f>
        <v>565085.78</v>
      </c>
      <c r="L314" s="8">
        <f>K314/C314</f>
        <v>353.39948717948721</v>
      </c>
      <c r="M314" s="110">
        <f>MAX(ROUND((L314-M$2),2),0)</f>
        <v>0</v>
      </c>
      <c r="N314" s="125">
        <f>MAX(ROUND((M314*C314),2),0)</f>
        <v>0</v>
      </c>
      <c r="O314" s="125"/>
      <c r="P314" s="125"/>
      <c r="Q314" s="137">
        <f>N314/N$2</f>
        <v>0</v>
      </c>
      <c r="R314" s="8">
        <f>ROUND(Q314*N$435,2)-0</f>
        <v>0</v>
      </c>
      <c r="S314" s="7">
        <v>0</v>
      </c>
      <c r="T314" s="7">
        <f>+T313+1</f>
        <v>94</v>
      </c>
      <c r="U314" s="7"/>
      <c r="V314" s="7">
        <f>SUM(A314-W314)</f>
        <v>0</v>
      </c>
      <c r="W314" s="9">
        <v>4872</v>
      </c>
      <c r="X314" s="10" t="s">
        <v>318</v>
      </c>
      <c r="Y314" s="11">
        <v>112.33945391876014</v>
      </c>
      <c r="Z314" s="144">
        <f>C314/Y314</f>
        <v>14.233645831644681</v>
      </c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</row>
    <row r="315" spans="1:41" ht="15" x14ac:dyDescent="0.3">
      <c r="A315" s="7">
        <v>4893</v>
      </c>
      <c r="B315" s="7" t="s">
        <v>319</v>
      </c>
      <c r="C315" s="7">
        <v>3417</v>
      </c>
      <c r="D315" s="8">
        <v>1657466.05</v>
      </c>
      <c r="E315" s="8">
        <v>0</v>
      </c>
      <c r="F315" s="8">
        <v>18808.12</v>
      </c>
      <c r="G315" s="8">
        <v>17162.400000000001</v>
      </c>
      <c r="H315" s="8">
        <v>0</v>
      </c>
      <c r="I315" s="8">
        <v>0</v>
      </c>
      <c r="J315" s="8">
        <v>0</v>
      </c>
      <c r="K315" s="4">
        <f>+SUM(D315-E315-F315-G315-H315-I315-J315)</f>
        <v>1621495.53</v>
      </c>
      <c r="L315" s="8">
        <f>K315/C315</f>
        <v>474.53776119402988</v>
      </c>
      <c r="M315" s="110">
        <f>MAX(ROUND((L315-M$2),2),0)</f>
        <v>0</v>
      </c>
      <c r="N315" s="125">
        <f>MAX(ROUND((M315*C315),2),0)</f>
        <v>0</v>
      </c>
      <c r="O315" s="125"/>
      <c r="P315" s="125"/>
      <c r="Q315" s="137">
        <f>N315/N$2</f>
        <v>0</v>
      </c>
      <c r="R315" s="8">
        <f>ROUND(Q315*N$435,2)-0</f>
        <v>0</v>
      </c>
      <c r="S315" s="7">
        <v>0</v>
      </c>
      <c r="T315" s="7">
        <f>+T314+1</f>
        <v>95</v>
      </c>
      <c r="U315" s="7"/>
      <c r="V315" s="7">
        <f>SUM(A315-W315)</f>
        <v>0</v>
      </c>
      <c r="W315" s="9">
        <v>4893</v>
      </c>
      <c r="X315" s="10" t="s">
        <v>319</v>
      </c>
      <c r="Y315" s="11">
        <v>143.02723001040349</v>
      </c>
      <c r="Z315" s="144">
        <f>C315/Y315</f>
        <v>23.890555663781331</v>
      </c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</row>
    <row r="316" spans="1:41" ht="15" x14ac:dyDescent="0.3">
      <c r="A316" s="7">
        <v>4904</v>
      </c>
      <c r="B316" s="7" t="s">
        <v>320</v>
      </c>
      <c r="C316" s="7">
        <v>566</v>
      </c>
      <c r="D316" s="8">
        <v>679424.95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4">
        <f>+SUM(D316-E316-F316-G316-H316-I316-J316)</f>
        <v>679424.95</v>
      </c>
      <c r="L316" s="8">
        <f>K316/C316</f>
        <v>1200.3974381625442</v>
      </c>
      <c r="M316" s="110">
        <f>MAX(ROUND((L316-M$2),2),0)</f>
        <v>540.1</v>
      </c>
      <c r="N316" s="125">
        <f>MAX(ROUND((M316*C316),2),0)</f>
        <v>305696.59999999998</v>
      </c>
      <c r="O316" s="125">
        <f>ROUND(+N316*$O$2,2)</f>
        <v>393445.75</v>
      </c>
      <c r="P316" s="125">
        <f>+O316-R316</f>
        <v>0</v>
      </c>
      <c r="Q316" s="137">
        <f>N316/N$2</f>
        <v>2.0016368975380939E-2</v>
      </c>
      <c r="R316" s="8">
        <f>ROUND(Q316*N$435,2)-0</f>
        <v>393445.75</v>
      </c>
      <c r="S316" s="7">
        <v>292911.08</v>
      </c>
      <c r="T316" s="7">
        <f>+T315+1</f>
        <v>96</v>
      </c>
      <c r="U316" s="7">
        <f>+U315+1</f>
        <v>1</v>
      </c>
      <c r="V316" s="7">
        <f>SUM(A316-W316)</f>
        <v>0</v>
      </c>
      <c r="W316" s="9">
        <v>4904</v>
      </c>
      <c r="X316" s="10" t="s">
        <v>320</v>
      </c>
      <c r="Y316" s="11">
        <v>209.81679724936583</v>
      </c>
      <c r="Z316" s="144">
        <f>C316/Y316</f>
        <v>2.6975914579770888</v>
      </c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</row>
    <row r="317" spans="1:41" ht="15" x14ac:dyDescent="0.3">
      <c r="A317" s="7">
        <v>5523</v>
      </c>
      <c r="B317" s="7" t="s">
        <v>321</v>
      </c>
      <c r="C317" s="7">
        <v>1182</v>
      </c>
      <c r="D317" s="8">
        <v>861518.16</v>
      </c>
      <c r="E317" s="8">
        <v>0</v>
      </c>
      <c r="F317" s="8">
        <v>0</v>
      </c>
      <c r="G317" s="8">
        <v>736.42</v>
      </c>
      <c r="H317" s="8">
        <v>0</v>
      </c>
      <c r="I317" s="8">
        <v>0</v>
      </c>
      <c r="J317" s="8">
        <v>0</v>
      </c>
      <c r="K317" s="4">
        <f>+SUM(D317-E317-F317-G317-H317-I317-J317)</f>
        <v>860781.74</v>
      </c>
      <c r="L317" s="8">
        <f>K317/C317</f>
        <v>728.24174280879868</v>
      </c>
      <c r="M317" s="110">
        <f>MAX(ROUND((L317-M$2),2),0)</f>
        <v>67.94</v>
      </c>
      <c r="N317" s="125">
        <f>MAX(ROUND((M317*C317),2),0)</f>
        <v>80305.08</v>
      </c>
      <c r="O317" s="125">
        <f>ROUND(+N317*$O$2,2)</f>
        <v>103356.38</v>
      </c>
      <c r="P317" s="125">
        <f>+O317-R317</f>
        <v>0</v>
      </c>
      <c r="Q317" s="137">
        <f>N317/N$2</f>
        <v>5.2582073594455566E-3</v>
      </c>
      <c r="R317" s="8">
        <f>ROUND(Q317*N$435,2)-0</f>
        <v>103356.38</v>
      </c>
      <c r="S317" s="7">
        <v>76946.38</v>
      </c>
      <c r="T317" s="7">
        <f>+T316+1</f>
        <v>97</v>
      </c>
      <c r="U317" s="7">
        <f>+U316+1</f>
        <v>2</v>
      </c>
      <c r="V317" s="7">
        <f>SUM(A317-W317)</f>
        <v>0</v>
      </c>
      <c r="W317" s="9">
        <v>5523</v>
      </c>
      <c r="X317" s="10" t="s">
        <v>321</v>
      </c>
      <c r="Y317" s="11">
        <v>298.68873155678386</v>
      </c>
      <c r="Z317" s="144">
        <f>C317/Y317</f>
        <v>3.9572969286097401</v>
      </c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</row>
    <row r="318" spans="1:41" ht="15" x14ac:dyDescent="0.3">
      <c r="A318" s="7">
        <v>3850</v>
      </c>
      <c r="B318" s="7" t="s">
        <v>322</v>
      </c>
      <c r="C318" s="7">
        <v>697</v>
      </c>
      <c r="D318" s="8">
        <v>363178.71</v>
      </c>
      <c r="E318" s="8">
        <v>0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4">
        <f>+SUM(D318-E318-F318-G318-H318-I318-J318)</f>
        <v>363178.71</v>
      </c>
      <c r="L318" s="8">
        <f>K318/C318</f>
        <v>521.05984218077481</v>
      </c>
      <c r="M318" s="110">
        <f>MAX(ROUND((L318-M$2),2),0)</f>
        <v>0</v>
      </c>
      <c r="N318" s="125">
        <f>MAX(ROUND((M318*C318),2),0)</f>
        <v>0</v>
      </c>
      <c r="O318" s="125"/>
      <c r="P318" s="125"/>
      <c r="Q318" s="137">
        <f>N318/N$2</f>
        <v>0</v>
      </c>
      <c r="R318" s="8">
        <f>ROUND(Q318*N$435,2)-0</f>
        <v>0</v>
      </c>
      <c r="S318" s="7">
        <v>0</v>
      </c>
      <c r="T318" s="7">
        <f>+T317+1</f>
        <v>98</v>
      </c>
      <c r="U318" s="7"/>
      <c r="V318" s="7">
        <f>SUM(A318-W318)</f>
        <v>0</v>
      </c>
      <c r="W318" s="9">
        <v>3850</v>
      </c>
      <c r="X318" s="10" t="s">
        <v>322</v>
      </c>
      <c r="Y318" s="11">
        <v>198.66376975549773</v>
      </c>
      <c r="Z318" s="144">
        <f>C318/Y318</f>
        <v>3.5084404210079256</v>
      </c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</row>
    <row r="319" spans="1:41" ht="15" x14ac:dyDescent="0.3">
      <c r="A319" s="7">
        <v>4956</v>
      </c>
      <c r="B319" s="7" t="s">
        <v>323</v>
      </c>
      <c r="C319" s="7">
        <v>851</v>
      </c>
      <c r="D319" s="8">
        <v>593371.30000000005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4">
        <f>+SUM(D319-E319-F319-G319-H319-I319-J319)</f>
        <v>593371.30000000005</v>
      </c>
      <c r="L319" s="8">
        <f>K319/C319</f>
        <v>697.26357226792015</v>
      </c>
      <c r="M319" s="110">
        <f>MAX(ROUND((L319-M$2),2),0)</f>
        <v>36.96</v>
      </c>
      <c r="N319" s="125">
        <f>MAX(ROUND((M319*C319),2),0)</f>
        <v>31452.959999999999</v>
      </c>
      <c r="O319" s="125">
        <f>ROUND(+N319*$O$2,2)</f>
        <v>40481.42</v>
      </c>
      <c r="P319" s="125">
        <f>+O319-R319</f>
        <v>0</v>
      </c>
      <c r="Q319" s="137">
        <f>N319/N$2</f>
        <v>2.0594735195873875E-3</v>
      </c>
      <c r="R319" s="8">
        <f>ROUND(Q319*N$435,2)-0</f>
        <v>40481.42</v>
      </c>
      <c r="S319" s="7">
        <v>30137.46</v>
      </c>
      <c r="T319" s="7">
        <f>+T318+1</f>
        <v>99</v>
      </c>
      <c r="U319" s="7">
        <f>+U318+1</f>
        <v>1</v>
      </c>
      <c r="V319" s="7">
        <f>SUM(A319-W319)</f>
        <v>0</v>
      </c>
      <c r="W319" s="9">
        <v>4956</v>
      </c>
      <c r="X319" s="10" t="s">
        <v>323</v>
      </c>
      <c r="Y319" s="11">
        <v>129.10374020798167</v>
      </c>
      <c r="Z319" s="144">
        <f>C319/Y319</f>
        <v>6.5915983427673615</v>
      </c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</row>
    <row r="320" spans="1:41" ht="15" x14ac:dyDescent="0.3">
      <c r="A320" s="7">
        <v>4963</v>
      </c>
      <c r="B320" s="7" t="s">
        <v>324</v>
      </c>
      <c r="C320" s="7">
        <v>540</v>
      </c>
      <c r="D320" s="8">
        <v>413151.3</v>
      </c>
      <c r="E320" s="8">
        <v>37088.85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4">
        <f>+SUM(D320-E320-F320-G320-H320-I320-J320)</f>
        <v>376062.45</v>
      </c>
      <c r="L320" s="8">
        <f>K320/C320</f>
        <v>696.41194444444443</v>
      </c>
      <c r="M320" s="110">
        <f>MAX(ROUND((L320-M$2),2),0)</f>
        <v>36.11</v>
      </c>
      <c r="N320" s="125">
        <f>MAX(ROUND((M320*C320),2),0)</f>
        <v>19499.400000000001</v>
      </c>
      <c r="O320" s="125">
        <f>ROUND(+N320*$O$2,2)</f>
        <v>25096.639999999999</v>
      </c>
      <c r="P320" s="125">
        <f>+O320-R320</f>
        <v>0</v>
      </c>
      <c r="Q320" s="137">
        <f>N320/N$2</f>
        <v>1.2767796082735078E-3</v>
      </c>
      <c r="R320" s="8">
        <f>ROUND(Q320*N$435,2)-0</f>
        <v>25096.639999999999</v>
      </c>
      <c r="S320" s="7">
        <v>18683.849999999999</v>
      </c>
      <c r="T320" s="7">
        <f>+T319+1</f>
        <v>100</v>
      </c>
      <c r="U320" s="7">
        <f>+U319+1</f>
        <v>2</v>
      </c>
      <c r="V320" s="7">
        <f>SUM(A320-W320)</f>
        <v>0</v>
      </c>
      <c r="W320" s="9">
        <v>4963</v>
      </c>
      <c r="X320" s="10" t="s">
        <v>324</v>
      </c>
      <c r="Y320" s="11">
        <v>154.66029266788732</v>
      </c>
      <c r="Z320" s="144">
        <f>C320/Y320</f>
        <v>3.4915232002022596</v>
      </c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</row>
    <row r="321" spans="1:41" ht="15" x14ac:dyDescent="0.3">
      <c r="A321" s="7">
        <v>1673</v>
      </c>
      <c r="B321" s="7" t="s">
        <v>325</v>
      </c>
      <c r="C321" s="7">
        <v>525</v>
      </c>
      <c r="D321" s="8">
        <v>461037.25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4">
        <f>+SUM(D321-E321-F321-G321-H321-I321-J321)</f>
        <v>461037.25</v>
      </c>
      <c r="L321" s="8">
        <f>K321/C321</f>
        <v>878.16619047619042</v>
      </c>
      <c r="M321" s="110">
        <f>MAX(ROUND((L321-M$2),2),0)</f>
        <v>217.87</v>
      </c>
      <c r="N321" s="125">
        <f>MAX(ROUND((M321*C321),2),0)</f>
        <v>114381.75</v>
      </c>
      <c r="O321" s="125">
        <f>ROUND(+N321*$O$2,2)</f>
        <v>147214.64000000001</v>
      </c>
      <c r="P321" s="125">
        <f>+O321-R321</f>
        <v>0</v>
      </c>
      <c r="Q321" s="137">
        <f>N321/N$2</f>
        <v>7.4894758791879896E-3</v>
      </c>
      <c r="R321" s="8">
        <f>ROUND(Q321*N$435,2)-0</f>
        <v>147214.64000000001</v>
      </c>
      <c r="S321" s="7">
        <v>109597.82</v>
      </c>
      <c r="T321" s="7">
        <f>+T320+1</f>
        <v>101</v>
      </c>
      <c r="U321" s="7">
        <f>+U320+1</f>
        <v>3</v>
      </c>
      <c r="V321" s="7">
        <f>SUM(A321-W321)</f>
        <v>0</v>
      </c>
      <c r="W321" s="9">
        <v>1673</v>
      </c>
      <c r="X321" s="10" t="s">
        <v>325</v>
      </c>
      <c r="Y321" s="11">
        <v>118.772109582876</v>
      </c>
      <c r="Z321" s="144">
        <f>C321/Y321</f>
        <v>4.4202296468740334</v>
      </c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</row>
    <row r="322" spans="1:41" ht="15" x14ac:dyDescent="0.3">
      <c r="A322" s="7">
        <v>2422</v>
      </c>
      <c r="B322" s="7" t="s">
        <v>326</v>
      </c>
      <c r="C322" s="7">
        <v>1666</v>
      </c>
      <c r="D322" s="8">
        <v>1054735.33</v>
      </c>
      <c r="E322" s="8">
        <v>334.54</v>
      </c>
      <c r="F322" s="8">
        <v>0</v>
      </c>
      <c r="G322" s="8">
        <v>0</v>
      </c>
      <c r="H322" s="8">
        <v>0</v>
      </c>
      <c r="I322" s="8">
        <v>0</v>
      </c>
      <c r="J322" s="8">
        <v>0</v>
      </c>
      <c r="K322" s="4">
        <f>+SUM(D322-E322-F322-G322-H322-I322-J322)</f>
        <v>1054400.79</v>
      </c>
      <c r="L322" s="8">
        <f>K322/C322</f>
        <v>632.89363145258108</v>
      </c>
      <c r="M322" s="110">
        <f>MAX(ROUND((L322-M$2),2),0)</f>
        <v>0</v>
      </c>
      <c r="N322" s="125">
        <f>MAX(ROUND((M322*C322),2),0)</f>
        <v>0</v>
      </c>
      <c r="O322" s="125"/>
      <c r="P322" s="125"/>
      <c r="Q322" s="137">
        <f>N322/N$2</f>
        <v>0</v>
      </c>
      <c r="R322" s="8">
        <f>ROUND(Q322*N$435,2)-0</f>
        <v>0</v>
      </c>
      <c r="S322" s="7">
        <v>0</v>
      </c>
      <c r="T322" s="7">
        <f>+T321+1</f>
        <v>102</v>
      </c>
      <c r="U322" s="7"/>
      <c r="V322" s="7">
        <f>SUM(A322-W322)</f>
        <v>0</v>
      </c>
      <c r="W322" s="9">
        <v>2422</v>
      </c>
      <c r="X322" s="10" t="s">
        <v>326</v>
      </c>
      <c r="Y322" s="11">
        <v>85.233026880796388</v>
      </c>
      <c r="Z322" s="144">
        <f>C322/Y322</f>
        <v>19.546413649370955</v>
      </c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</row>
    <row r="323" spans="1:41" ht="15" x14ac:dyDescent="0.3">
      <c r="A323" s="7">
        <v>5019</v>
      </c>
      <c r="B323" s="7" t="s">
        <v>327</v>
      </c>
      <c r="C323" s="7">
        <v>1153</v>
      </c>
      <c r="D323" s="8">
        <v>623726.73</v>
      </c>
      <c r="E323" s="8">
        <v>0</v>
      </c>
      <c r="F323" s="8">
        <v>0</v>
      </c>
      <c r="G323" s="8">
        <v>0</v>
      </c>
      <c r="H323" s="8">
        <v>0</v>
      </c>
      <c r="I323" s="8">
        <v>0</v>
      </c>
      <c r="J323" s="8">
        <v>0</v>
      </c>
      <c r="K323" s="4">
        <f>+SUM(D323-E323-F323-G323-H323-I323-J323)</f>
        <v>623726.73</v>
      </c>
      <c r="L323" s="8">
        <f>K323/C323</f>
        <v>540.95986990459664</v>
      </c>
      <c r="M323" s="110">
        <f>MAX(ROUND((L323-M$2),2),0)</f>
        <v>0</v>
      </c>
      <c r="N323" s="125">
        <f>MAX(ROUND((M323*C323),2),0)</f>
        <v>0</v>
      </c>
      <c r="O323" s="125"/>
      <c r="P323" s="125"/>
      <c r="Q323" s="137">
        <f>N323/N$2</f>
        <v>0</v>
      </c>
      <c r="R323" s="8">
        <f>ROUND(Q323*N$435,2)-0</f>
        <v>0</v>
      </c>
      <c r="S323" s="7">
        <v>0</v>
      </c>
      <c r="T323" s="7">
        <f>+T322+1</f>
        <v>103</v>
      </c>
      <c r="U323" s="7"/>
      <c r="V323" s="7">
        <f>SUM(A323-W323)</f>
        <v>0</v>
      </c>
      <c r="W323" s="9">
        <v>5019</v>
      </c>
      <c r="X323" s="10" t="s">
        <v>327</v>
      </c>
      <c r="Y323" s="11">
        <v>149.49589683755639</v>
      </c>
      <c r="Z323" s="144">
        <f>C323/Y323</f>
        <v>7.7125862608313618</v>
      </c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</row>
    <row r="324" spans="1:41" ht="15" x14ac:dyDescent="0.3">
      <c r="A324" s="148">
        <v>5026</v>
      </c>
      <c r="B324" s="148" t="s">
        <v>328</v>
      </c>
      <c r="C324" s="148">
        <v>792</v>
      </c>
      <c r="D324" s="149">
        <v>34559.46</v>
      </c>
      <c r="E324" s="149">
        <v>0</v>
      </c>
      <c r="F324" s="149">
        <v>0</v>
      </c>
      <c r="G324" s="149">
        <v>0</v>
      </c>
      <c r="H324" s="149">
        <v>0</v>
      </c>
      <c r="I324" s="149">
        <v>0</v>
      </c>
      <c r="J324" s="149">
        <v>0</v>
      </c>
      <c r="K324" s="150">
        <f>+SUM(D324-E324-F324-G324-H324-I324-J324)</f>
        <v>34559.46</v>
      </c>
      <c r="L324" s="149">
        <f>K324/C324</f>
        <v>43.635681818181816</v>
      </c>
      <c r="M324" s="151">
        <f>MAX(ROUND((L324-M$2),2),0)</f>
        <v>0</v>
      </c>
      <c r="N324" s="152">
        <f>MAX(ROUND((M324*C324),2),0)</f>
        <v>0</v>
      </c>
      <c r="O324" s="152"/>
      <c r="P324" s="152"/>
      <c r="Q324" s="153">
        <f>N324/N$2</f>
        <v>0</v>
      </c>
      <c r="R324" s="8">
        <f>ROUND(Q324*N$435,2)-0</f>
        <v>0</v>
      </c>
      <c r="S324" s="148">
        <v>0</v>
      </c>
      <c r="T324" s="7">
        <f>+T323+1</f>
        <v>104</v>
      </c>
      <c r="U324" s="148"/>
      <c r="V324" s="148">
        <f>SUM(A324-W324)</f>
        <v>0</v>
      </c>
      <c r="W324" s="154">
        <v>5026</v>
      </c>
      <c r="X324" s="155" t="s">
        <v>328</v>
      </c>
      <c r="Y324" s="156">
        <v>2.5643129311685948</v>
      </c>
      <c r="Z324" s="157">
        <f>C324/Y324</f>
        <v>308.85466058897657</v>
      </c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</row>
    <row r="325" spans="1:41" ht="15" x14ac:dyDescent="0.3">
      <c r="A325" s="148">
        <v>5068</v>
      </c>
      <c r="B325" s="148" t="s">
        <v>329</v>
      </c>
      <c r="C325" s="148">
        <v>1077</v>
      </c>
      <c r="D325" s="149">
        <v>514804.73</v>
      </c>
      <c r="E325" s="149">
        <v>0</v>
      </c>
      <c r="F325" s="149">
        <v>0</v>
      </c>
      <c r="G325" s="149">
        <v>0</v>
      </c>
      <c r="H325" s="149">
        <v>0</v>
      </c>
      <c r="I325" s="149">
        <v>0</v>
      </c>
      <c r="J325" s="149">
        <v>0</v>
      </c>
      <c r="K325" s="150">
        <f>+SUM(D325-E325-F325-G325-H325-I325-J325)</f>
        <v>514804.73</v>
      </c>
      <c r="L325" s="149">
        <f>K325/C325</f>
        <v>477.99882079851437</v>
      </c>
      <c r="M325" s="151">
        <f>MAX(ROUND((L325-M$2),2),0)</f>
        <v>0</v>
      </c>
      <c r="N325" s="152">
        <f>MAX(ROUND((M325*C325),2),0)</f>
        <v>0</v>
      </c>
      <c r="O325" s="152"/>
      <c r="P325" s="152"/>
      <c r="Q325" s="153">
        <f>N325/N$2</f>
        <v>0</v>
      </c>
      <c r="R325" s="8">
        <f>ROUND(Q325*N$435,2)-0</f>
        <v>0</v>
      </c>
      <c r="S325" s="148">
        <v>0</v>
      </c>
      <c r="T325" s="7">
        <f>+T324+1</f>
        <v>105</v>
      </c>
      <c r="U325" s="148"/>
      <c r="V325" s="148">
        <f>SUM(A325-W325)</f>
        <v>0</v>
      </c>
      <c r="W325" s="154">
        <v>5068</v>
      </c>
      <c r="X325" s="155" t="s">
        <v>329</v>
      </c>
      <c r="Y325" s="156">
        <v>17.975995970942531</v>
      </c>
      <c r="Z325" s="157">
        <f>C325/Y325</f>
        <v>59.913231052172399</v>
      </c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</row>
    <row r="326" spans="1:41" ht="15" x14ac:dyDescent="0.3">
      <c r="A326" s="7">
        <v>5100</v>
      </c>
      <c r="B326" s="7" t="s">
        <v>330</v>
      </c>
      <c r="C326" s="7">
        <v>2673</v>
      </c>
      <c r="D326" s="8">
        <v>1393955.87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4">
        <f>+SUM(D326-E326-F326-G326-H326-I326-J326)</f>
        <v>1393955.87</v>
      </c>
      <c r="L326" s="8">
        <f>K326/C326</f>
        <v>521.49490086045648</v>
      </c>
      <c r="M326" s="110">
        <f>MAX(ROUND((L326-M$2),2),0)</f>
        <v>0</v>
      </c>
      <c r="N326" s="125">
        <f>MAX(ROUND((M326*C326),2),0)</f>
        <v>0</v>
      </c>
      <c r="O326" s="125"/>
      <c r="P326" s="125"/>
      <c r="Q326" s="137">
        <f>N326/N$2</f>
        <v>0</v>
      </c>
      <c r="R326" s="8">
        <f>ROUND(Q326*N$435,2)-0</f>
        <v>0</v>
      </c>
      <c r="S326" s="7">
        <v>0</v>
      </c>
      <c r="T326" s="7">
        <f>+T325+1</f>
        <v>106</v>
      </c>
      <c r="U326" s="7"/>
      <c r="V326" s="7">
        <f>SUM(A326-W326)</f>
        <v>0</v>
      </c>
      <c r="W326" s="9">
        <v>5100</v>
      </c>
      <c r="X326" s="10" t="s">
        <v>330</v>
      </c>
      <c r="Y326" s="11">
        <v>235.70040063917511</v>
      </c>
      <c r="Z326" s="144">
        <f>C326/Y326</f>
        <v>11.340668037692456</v>
      </c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</row>
    <row r="327" spans="1:41" ht="15" x14ac:dyDescent="0.3">
      <c r="A327" s="7">
        <v>5124</v>
      </c>
      <c r="B327" s="7" t="s">
        <v>331</v>
      </c>
      <c r="C327" s="7">
        <v>242</v>
      </c>
      <c r="D327" s="8">
        <v>269187.20000000001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4">
        <f>+SUM(D327-E327-F327-G327-H327-I327-J327)</f>
        <v>269187.20000000001</v>
      </c>
      <c r="L327" s="8">
        <f>K327/C327</f>
        <v>1112.3438016528926</v>
      </c>
      <c r="M327" s="110">
        <f>MAX(ROUND((L327-M$2),2),0)</f>
        <v>452.04</v>
      </c>
      <c r="N327" s="125">
        <f>MAX(ROUND((M327*C327),2),0)</f>
        <v>109393.68</v>
      </c>
      <c r="O327" s="125">
        <f>ROUND(+N327*$O$2,2)</f>
        <v>140794.76</v>
      </c>
      <c r="P327" s="125">
        <f>+O327-R327</f>
        <v>0</v>
      </c>
      <c r="Q327" s="137">
        <f>N327/N$2</f>
        <v>7.1628675701815147E-3</v>
      </c>
      <c r="R327" s="8">
        <f>ROUND(Q327*N$435,2)-0</f>
        <v>140794.76</v>
      </c>
      <c r="S327" s="7">
        <v>104818.37</v>
      </c>
      <c r="T327" s="7">
        <f>+T326+1</f>
        <v>107</v>
      </c>
      <c r="U327" s="7">
        <f>+U326+1</f>
        <v>1</v>
      </c>
      <c r="V327" s="7">
        <f>SUM(A327-W327)</f>
        <v>0</v>
      </c>
      <c r="W327" s="9">
        <v>5124</v>
      </c>
      <c r="X327" s="10" t="s">
        <v>456</v>
      </c>
      <c r="Y327" s="11">
        <v>120.42766197575847</v>
      </c>
      <c r="Z327" s="144">
        <f>C327/Y327</f>
        <v>2.0095050923492437</v>
      </c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</row>
    <row r="328" spans="1:41" ht="15" x14ac:dyDescent="0.3">
      <c r="A328" s="7">
        <v>5130</v>
      </c>
      <c r="B328" s="7" t="s">
        <v>332</v>
      </c>
      <c r="C328" s="7">
        <v>543</v>
      </c>
      <c r="D328" s="8">
        <v>374096.59</v>
      </c>
      <c r="E328" s="8">
        <v>0</v>
      </c>
      <c r="F328" s="8">
        <v>0</v>
      </c>
      <c r="G328" s="8">
        <v>0</v>
      </c>
      <c r="H328" s="8">
        <v>0</v>
      </c>
      <c r="I328" s="8">
        <v>0</v>
      </c>
      <c r="J328" s="8">
        <v>0</v>
      </c>
      <c r="K328" s="4">
        <f>+SUM(D328-E328-F328-G328-H328-I328-J328)</f>
        <v>374096.59</v>
      </c>
      <c r="L328" s="8">
        <f>K328/C328</f>
        <v>688.94399631675878</v>
      </c>
      <c r="M328" s="110">
        <f>MAX(ROUND((L328-M$2),2),0)</f>
        <v>28.64</v>
      </c>
      <c r="N328" s="125">
        <f>MAX(ROUND((M328*C328),2),0)</f>
        <v>15551.52</v>
      </c>
      <c r="O328" s="125">
        <f>ROUND(+N328*$O$2,2)</f>
        <v>20015.53</v>
      </c>
      <c r="P328" s="125">
        <f>+O328-R328</f>
        <v>0</v>
      </c>
      <c r="Q328" s="137">
        <f>N328/N$2</f>
        <v>1.0182807478003231E-3</v>
      </c>
      <c r="R328" s="8">
        <f>ROUND(Q328*N$435,2)-0</f>
        <v>20015.53</v>
      </c>
      <c r="S328" s="7">
        <v>14901.09</v>
      </c>
      <c r="T328" s="7">
        <f>+T327+1</f>
        <v>108</v>
      </c>
      <c r="U328" s="7">
        <f>+U327+1</f>
        <v>2</v>
      </c>
      <c r="V328" s="7">
        <f>SUM(A328-W328)</f>
        <v>0</v>
      </c>
      <c r="W328" s="9">
        <v>5130</v>
      </c>
      <c r="X328" s="10" t="s">
        <v>332</v>
      </c>
      <c r="Y328" s="11">
        <v>117.31644470177835</v>
      </c>
      <c r="Z328" s="144">
        <f>C328/Y328</f>
        <v>4.6285071234499222</v>
      </c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</row>
    <row r="329" spans="1:41" ht="15" x14ac:dyDescent="0.3">
      <c r="A329" s="7">
        <v>5138</v>
      </c>
      <c r="B329" s="7" t="s">
        <v>333</v>
      </c>
      <c r="C329" s="7">
        <v>2112</v>
      </c>
      <c r="D329" s="8">
        <v>1390703.44</v>
      </c>
      <c r="E329" s="8">
        <v>0</v>
      </c>
      <c r="F329" s="8">
        <v>0</v>
      </c>
      <c r="G329" s="8">
        <v>984.5</v>
      </c>
      <c r="H329" s="8">
        <v>0</v>
      </c>
      <c r="I329" s="8">
        <v>0</v>
      </c>
      <c r="J329" s="8">
        <v>0</v>
      </c>
      <c r="K329" s="4">
        <f>+SUM(D329-E329-F329-G329-H329-I329-J329)</f>
        <v>1389718.94</v>
      </c>
      <c r="L329" s="8">
        <f>K329/C329</f>
        <v>658.01086174242425</v>
      </c>
      <c r="M329" s="110">
        <f>MAX(ROUND((L329-M$2),2),0)</f>
        <v>0</v>
      </c>
      <c r="N329" s="125">
        <f>MAX(ROUND((M329*C329),2),0)</f>
        <v>0</v>
      </c>
      <c r="O329" s="125"/>
      <c r="P329" s="125"/>
      <c r="Q329" s="137">
        <f>N329/N$2</f>
        <v>0</v>
      </c>
      <c r="R329" s="8">
        <f>ROUND(Q329*N$435,2)-0</f>
        <v>0</v>
      </c>
      <c r="S329" s="7">
        <v>0</v>
      </c>
      <c r="T329" s="7">
        <f>+T328+1</f>
        <v>109</v>
      </c>
      <c r="U329" s="7"/>
      <c r="V329" s="7">
        <f>SUM(A329-W329)</f>
        <v>0</v>
      </c>
      <c r="W329" s="9">
        <v>5138</v>
      </c>
      <c r="X329" s="10" t="s">
        <v>333</v>
      </c>
      <c r="Y329" s="11">
        <v>166.89391153559217</v>
      </c>
      <c r="Z329" s="144">
        <f>C329/Y329</f>
        <v>12.654745643909186</v>
      </c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</row>
    <row r="330" spans="1:41" ht="15" x14ac:dyDescent="0.3">
      <c r="A330" s="7">
        <v>5258</v>
      </c>
      <c r="B330" s="7" t="s">
        <v>334</v>
      </c>
      <c r="C330" s="7">
        <v>206</v>
      </c>
      <c r="D330" s="8">
        <v>133595.39000000001</v>
      </c>
      <c r="E330" s="8">
        <v>0</v>
      </c>
      <c r="F330" s="8">
        <v>0</v>
      </c>
      <c r="G330" s="8">
        <v>0</v>
      </c>
      <c r="H330" s="8">
        <v>0</v>
      </c>
      <c r="I330" s="8">
        <v>0</v>
      </c>
      <c r="J330" s="8">
        <v>0</v>
      </c>
      <c r="K330" s="4">
        <f>+SUM(D330-E330-F330-G330-H330-I330-J330)</f>
        <v>133595.39000000001</v>
      </c>
      <c r="L330" s="8">
        <f>K330/C330</f>
        <v>648.5213106796117</v>
      </c>
      <c r="M330" s="110">
        <f>MAX(ROUND((L330-M$2),2),0)</f>
        <v>0</v>
      </c>
      <c r="N330" s="125">
        <f>MAX(ROUND((M330*C330),2),0)</f>
        <v>0</v>
      </c>
      <c r="O330" s="125"/>
      <c r="P330" s="125"/>
      <c r="Q330" s="137">
        <f>N330/N$2</f>
        <v>0</v>
      </c>
      <c r="R330" s="8">
        <f>ROUND(Q330*N$435,2)-0</f>
        <v>0</v>
      </c>
      <c r="S330" s="7">
        <v>0</v>
      </c>
      <c r="T330" s="7">
        <f>+T329+1</f>
        <v>110</v>
      </c>
      <c r="U330" s="7"/>
      <c r="V330" s="7">
        <f>SUM(A330-W330)</f>
        <v>0</v>
      </c>
      <c r="W330" s="9">
        <v>5258</v>
      </c>
      <c r="X330" s="10" t="s">
        <v>334</v>
      </c>
      <c r="Y330" s="11">
        <v>19.459736573383452</v>
      </c>
      <c r="Z330" s="144">
        <f>C330/Y330</f>
        <v>10.585960360931182</v>
      </c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</row>
    <row r="331" spans="1:41" ht="15" x14ac:dyDescent="0.3">
      <c r="A331" s="7">
        <v>5264</v>
      </c>
      <c r="B331" s="7" t="s">
        <v>335</v>
      </c>
      <c r="C331" s="7">
        <v>2416</v>
      </c>
      <c r="D331" s="8">
        <v>1159267.6599999999</v>
      </c>
      <c r="E331" s="8">
        <v>0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 s="4">
        <f>+SUM(D331-E331-F331-G331-H331-I331-J331)</f>
        <v>1159267.6599999999</v>
      </c>
      <c r="L331" s="8">
        <f>K331/C331</f>
        <v>479.82932947019862</v>
      </c>
      <c r="M331" s="110">
        <f>MAX(ROUND((L331-M$2),2),0)</f>
        <v>0</v>
      </c>
      <c r="N331" s="125">
        <f>MAX(ROUND((M331*C331),2),0)</f>
        <v>0</v>
      </c>
      <c r="O331" s="125"/>
      <c r="P331" s="125"/>
      <c r="Q331" s="137">
        <f>N331/N$2</f>
        <v>0</v>
      </c>
      <c r="R331" s="8">
        <f>ROUND(Q331*N$435,2)-0</f>
        <v>0</v>
      </c>
      <c r="S331" s="7">
        <v>0</v>
      </c>
      <c r="T331" s="7">
        <f>+T330+1</f>
        <v>111</v>
      </c>
      <c r="U331" s="7"/>
      <c r="V331" s="7">
        <f>SUM(A331-W331)</f>
        <v>0</v>
      </c>
      <c r="W331" s="9">
        <v>5264</v>
      </c>
      <c r="X331" s="10" t="s">
        <v>335</v>
      </c>
      <c r="Y331" s="11">
        <v>167.24111075477566</v>
      </c>
      <c r="Z331" s="144">
        <f>C331/Y331</f>
        <v>14.446208764677257</v>
      </c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</row>
    <row r="332" spans="1:41" ht="15" x14ac:dyDescent="0.3">
      <c r="A332" s="148">
        <v>5271</v>
      </c>
      <c r="B332" s="148" t="s">
        <v>336</v>
      </c>
      <c r="C332" s="148">
        <v>10255</v>
      </c>
      <c r="D332" s="149">
        <v>1645575.52</v>
      </c>
      <c r="E332" s="149">
        <v>0</v>
      </c>
      <c r="F332" s="149">
        <v>0</v>
      </c>
      <c r="G332" s="149">
        <v>0</v>
      </c>
      <c r="H332" s="149">
        <v>0</v>
      </c>
      <c r="I332" s="149">
        <v>0</v>
      </c>
      <c r="J332" s="149">
        <v>0</v>
      </c>
      <c r="K332" s="150">
        <f>+SUM(D332-E332-F332-G332-H332-I332-J332)</f>
        <v>1645575.52</v>
      </c>
      <c r="L332" s="149">
        <f>K332/C332</f>
        <v>160.46567723061921</v>
      </c>
      <c r="M332" s="151">
        <f>MAX(ROUND((L332-M$2),2),0)</f>
        <v>0</v>
      </c>
      <c r="N332" s="152">
        <f>MAX(ROUND((M332*C332),2),0)</f>
        <v>0</v>
      </c>
      <c r="O332" s="152"/>
      <c r="P332" s="152"/>
      <c r="Q332" s="153">
        <f>N332/N$2</f>
        <v>0</v>
      </c>
      <c r="R332" s="8">
        <f>ROUND(Q332*N$435,2)-0</f>
        <v>0</v>
      </c>
      <c r="S332" s="148">
        <v>0</v>
      </c>
      <c r="T332" s="7">
        <f>+T331+1</f>
        <v>112</v>
      </c>
      <c r="U332" s="148"/>
      <c r="V332" s="148">
        <f>SUM(A332-W332)</f>
        <v>0</v>
      </c>
      <c r="W332" s="154">
        <v>5271</v>
      </c>
      <c r="X332" s="155" t="s">
        <v>336</v>
      </c>
      <c r="Y332" s="156">
        <v>51.100252194369936</v>
      </c>
      <c r="Z332" s="157">
        <f>C332/Y332</f>
        <v>200.68394106927448</v>
      </c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</row>
    <row r="333" spans="1:41" ht="15" x14ac:dyDescent="0.3">
      <c r="A333" s="7">
        <v>5278</v>
      </c>
      <c r="B333" s="7" t="s">
        <v>337</v>
      </c>
      <c r="C333" s="7">
        <v>1682</v>
      </c>
      <c r="D333" s="8">
        <v>799181.27</v>
      </c>
      <c r="E333" s="8">
        <v>0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4">
        <f>+SUM(D333-E333-F333-G333-H333-I333-J333)</f>
        <v>799181.27</v>
      </c>
      <c r="L333" s="8">
        <f>K333/C333</f>
        <v>475.13749702734839</v>
      </c>
      <c r="M333" s="110">
        <f>MAX(ROUND((L333-M$2),2),0)</f>
        <v>0</v>
      </c>
      <c r="N333" s="125">
        <f>MAX(ROUND((M333*C333),2),0)</f>
        <v>0</v>
      </c>
      <c r="O333" s="125"/>
      <c r="P333" s="125"/>
      <c r="Q333" s="137">
        <f>N333/N$2</f>
        <v>0</v>
      </c>
      <c r="R333" s="8">
        <f>ROUND(Q333*N$435,2)-0</f>
        <v>0</v>
      </c>
      <c r="S333" s="7">
        <v>0</v>
      </c>
      <c r="T333" s="7">
        <f>+T332+1</f>
        <v>113</v>
      </c>
      <c r="U333" s="7"/>
      <c r="V333" s="7">
        <f>SUM(A333-W333)</f>
        <v>0</v>
      </c>
      <c r="W333" s="9">
        <v>5278</v>
      </c>
      <c r="X333" s="10" t="s">
        <v>337</v>
      </c>
      <c r="Y333" s="11">
        <v>55.475810569038032</v>
      </c>
      <c r="Z333" s="144">
        <f>C333/Y333</f>
        <v>30.319520936188933</v>
      </c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</row>
    <row r="334" spans="1:41" ht="15" x14ac:dyDescent="0.3">
      <c r="A334" s="7">
        <v>5306</v>
      </c>
      <c r="B334" s="7" t="s">
        <v>338</v>
      </c>
      <c r="C334" s="7">
        <v>580</v>
      </c>
      <c r="D334" s="8">
        <v>589996.09</v>
      </c>
      <c r="E334" s="8">
        <v>0</v>
      </c>
      <c r="F334" s="8">
        <v>0</v>
      </c>
      <c r="G334" s="8">
        <v>0</v>
      </c>
      <c r="H334" s="8">
        <v>0</v>
      </c>
      <c r="I334" s="8">
        <v>0</v>
      </c>
      <c r="J334" s="8">
        <v>0</v>
      </c>
      <c r="K334" s="4">
        <f>+SUM(D334-E334-F334-G334-H334-I334-J334)</f>
        <v>589996.09</v>
      </c>
      <c r="L334" s="8">
        <f>K334/C334</f>
        <v>1017.2346379310344</v>
      </c>
      <c r="M334" s="110">
        <f>MAX(ROUND((L334-M$2),2),0)</f>
        <v>356.93</v>
      </c>
      <c r="N334" s="125">
        <f>MAX(ROUND((M334*C334),2),0)</f>
        <v>207019.4</v>
      </c>
      <c r="O334" s="125">
        <f>ROUND(+N334*$O$2,2)</f>
        <v>266443.59999999998</v>
      </c>
      <c r="P334" s="125">
        <f>+O334-R334</f>
        <v>0</v>
      </c>
      <c r="Q334" s="137">
        <f>N334/N$2</f>
        <v>1.3555193925813952E-2</v>
      </c>
      <c r="R334" s="8">
        <f>ROUND(Q334*N$435,2)-0</f>
        <v>266443.59999999998</v>
      </c>
      <c r="S334" s="7">
        <v>198360.97</v>
      </c>
      <c r="T334" s="7">
        <f>+T333+1</f>
        <v>114</v>
      </c>
      <c r="U334" s="7">
        <f>+U333+1</f>
        <v>1</v>
      </c>
      <c r="V334" s="7">
        <f>SUM(A334-W334)</f>
        <v>0</v>
      </c>
      <c r="W334" s="9">
        <v>5306</v>
      </c>
      <c r="X334" s="10" t="s">
        <v>338</v>
      </c>
      <c r="Y334" s="11">
        <v>156.04365598918898</v>
      </c>
      <c r="Z334" s="144">
        <f>C334/Y334</f>
        <v>3.7169085556428105</v>
      </c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</row>
    <row r="335" spans="1:41" ht="15" x14ac:dyDescent="0.3">
      <c r="A335" s="7">
        <v>5348</v>
      </c>
      <c r="B335" s="7" t="s">
        <v>339</v>
      </c>
      <c r="C335" s="7">
        <v>733</v>
      </c>
      <c r="D335" s="8">
        <v>436419.52</v>
      </c>
      <c r="E335" s="8">
        <v>0</v>
      </c>
      <c r="F335" s="8">
        <v>0</v>
      </c>
      <c r="G335" s="8">
        <v>0</v>
      </c>
      <c r="H335" s="8">
        <v>0</v>
      </c>
      <c r="I335" s="8">
        <v>0</v>
      </c>
      <c r="J335" s="8">
        <v>0</v>
      </c>
      <c r="K335" s="4">
        <f>+SUM(D335-E335-F335-G335-H335-I335-J335)</f>
        <v>436419.52</v>
      </c>
      <c r="L335" s="8">
        <f>K335/C335</f>
        <v>595.38815825375173</v>
      </c>
      <c r="M335" s="110">
        <f>MAX(ROUND((L335-M$2),2),0)</f>
        <v>0</v>
      </c>
      <c r="N335" s="125">
        <f>MAX(ROUND((M335*C335),2),0)</f>
        <v>0</v>
      </c>
      <c r="O335" s="125"/>
      <c r="P335" s="125"/>
      <c r="Q335" s="137">
        <f>N335/N$2</f>
        <v>0</v>
      </c>
      <c r="R335" s="8">
        <f>ROUND(Q335*N$435,2)-0</f>
        <v>0</v>
      </c>
      <c r="S335" s="7">
        <v>0</v>
      </c>
      <c r="T335" s="7">
        <f>+T334+1</f>
        <v>115</v>
      </c>
      <c r="U335" s="7"/>
      <c r="V335" s="7">
        <f>SUM(A335-W335)</f>
        <v>0</v>
      </c>
      <c r="W335" s="9">
        <v>5348</v>
      </c>
      <c r="X335" s="10" t="s">
        <v>339</v>
      </c>
      <c r="Y335" s="11">
        <v>109.15230510998185</v>
      </c>
      <c r="Z335" s="144">
        <f>C335/Y335</f>
        <v>6.7153872679228286</v>
      </c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</row>
    <row r="336" spans="1:41" ht="15" x14ac:dyDescent="0.3">
      <c r="A336" s="148">
        <v>5355</v>
      </c>
      <c r="B336" s="148" t="s">
        <v>340</v>
      </c>
      <c r="C336" s="148">
        <v>1734</v>
      </c>
      <c r="D336" s="149">
        <v>145342.89000000001</v>
      </c>
      <c r="E336" s="149">
        <v>0</v>
      </c>
      <c r="F336" s="149">
        <v>0</v>
      </c>
      <c r="G336" s="149">
        <v>0</v>
      </c>
      <c r="H336" s="149">
        <v>0</v>
      </c>
      <c r="I336" s="149">
        <v>0</v>
      </c>
      <c r="J336" s="149">
        <v>0</v>
      </c>
      <c r="K336" s="150">
        <f>+SUM(D336-E336-F336-G336-H336-I336-J336)</f>
        <v>145342.89000000001</v>
      </c>
      <c r="L336" s="149">
        <f>K336/C336</f>
        <v>83.819429065743947</v>
      </c>
      <c r="M336" s="151">
        <f>MAX(ROUND((L336-M$2),2),0)</f>
        <v>0</v>
      </c>
      <c r="N336" s="152">
        <f>MAX(ROUND((M336*C336),2),0)</f>
        <v>0</v>
      </c>
      <c r="O336" s="152"/>
      <c r="P336" s="152"/>
      <c r="Q336" s="153">
        <f>N336/N$2</f>
        <v>0</v>
      </c>
      <c r="R336" s="8">
        <f>ROUND(Q336*N$435,2)-0</f>
        <v>0</v>
      </c>
      <c r="S336" s="148">
        <v>0</v>
      </c>
      <c r="T336" s="7">
        <f>+T335+1</f>
        <v>116</v>
      </c>
      <c r="U336" s="148"/>
      <c r="V336" s="148">
        <f>SUM(A336-W336)</f>
        <v>0</v>
      </c>
      <c r="W336" s="154">
        <v>5355</v>
      </c>
      <c r="X336" s="155" t="s">
        <v>340</v>
      </c>
      <c r="Y336" s="156">
        <v>1.631239722092878</v>
      </c>
      <c r="Z336" s="157">
        <f>C336/Y336</f>
        <v>1062.9952032894839</v>
      </c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</row>
    <row r="337" spans="1:41" ht="15" x14ac:dyDescent="0.3">
      <c r="A337" s="7">
        <v>5362</v>
      </c>
      <c r="B337" s="7" t="s">
        <v>341</v>
      </c>
      <c r="C337" s="7">
        <v>336</v>
      </c>
      <c r="D337" s="8">
        <v>219234.23</v>
      </c>
      <c r="E337" s="8">
        <v>0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4">
        <f>+SUM(D337-E337-F337-G337-H337-I337-J337)</f>
        <v>219234.23</v>
      </c>
      <c r="L337" s="8">
        <f>K337/C337</f>
        <v>652.48282738095236</v>
      </c>
      <c r="M337" s="110">
        <f>MAX(ROUND((L337-M$2),2),0)</f>
        <v>0</v>
      </c>
      <c r="N337" s="125">
        <f>MAX(ROUND((M337*C337),2),0)</f>
        <v>0</v>
      </c>
      <c r="O337" s="125"/>
      <c r="P337" s="125"/>
      <c r="Q337" s="137">
        <f>N337/N$2</f>
        <v>0</v>
      </c>
      <c r="R337" s="8">
        <f>ROUND(Q337*N$435,2)-0</f>
        <v>0</v>
      </c>
      <c r="S337" s="7">
        <v>0</v>
      </c>
      <c r="T337" s="7">
        <f>+T336+1</f>
        <v>117</v>
      </c>
      <c r="U337" s="7"/>
      <c r="V337" s="7">
        <f>SUM(A337-W337)</f>
        <v>0</v>
      </c>
      <c r="W337" s="9">
        <v>5362</v>
      </c>
      <c r="X337" s="10" t="s">
        <v>341</v>
      </c>
      <c r="Y337" s="11">
        <v>95.665242137613674</v>
      </c>
      <c r="Z337" s="144">
        <f>C337/Y337</f>
        <v>3.5122474212386012</v>
      </c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</row>
    <row r="338" spans="1:41" ht="15" x14ac:dyDescent="0.3">
      <c r="A338" s="148">
        <v>5369</v>
      </c>
      <c r="B338" s="148" t="s">
        <v>342</v>
      </c>
      <c r="C338" s="148">
        <v>438</v>
      </c>
      <c r="D338" s="149">
        <v>154591.16</v>
      </c>
      <c r="E338" s="149">
        <v>0</v>
      </c>
      <c r="F338" s="149">
        <v>0</v>
      </c>
      <c r="G338" s="149">
        <v>0</v>
      </c>
      <c r="H338" s="149">
        <v>0</v>
      </c>
      <c r="I338" s="149">
        <v>0</v>
      </c>
      <c r="J338" s="149">
        <v>0</v>
      </c>
      <c r="K338" s="150">
        <f>+SUM(D338-E338-F338-G338-H338-I338-J338)</f>
        <v>154591.16</v>
      </c>
      <c r="L338" s="149">
        <f>K338/C338</f>
        <v>352.94785388127855</v>
      </c>
      <c r="M338" s="151">
        <f>MAX(ROUND((L338-M$2),2),0)</f>
        <v>0</v>
      </c>
      <c r="N338" s="152">
        <f>MAX(ROUND((M338*C338),2),0)</f>
        <v>0</v>
      </c>
      <c r="O338" s="152"/>
      <c r="P338" s="152"/>
      <c r="Q338" s="153">
        <f>N338/N$2</f>
        <v>0</v>
      </c>
      <c r="R338" s="8">
        <f>ROUND(Q338*N$435,2)-0</f>
        <v>0</v>
      </c>
      <c r="S338" s="148">
        <v>0</v>
      </c>
      <c r="T338" s="7">
        <f>+T337+1</f>
        <v>118</v>
      </c>
      <c r="U338" s="148"/>
      <c r="V338" s="148">
        <f>SUM(A338-W338)</f>
        <v>0</v>
      </c>
      <c r="W338" s="154">
        <v>5369</v>
      </c>
      <c r="X338" s="155" t="s">
        <v>342</v>
      </c>
      <c r="Y338" s="156">
        <v>5.2439152259109569</v>
      </c>
      <c r="Z338" s="157">
        <f>C338/Y338</f>
        <v>83.525377724601185</v>
      </c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</row>
    <row r="339" spans="1:41" ht="15" x14ac:dyDescent="0.3">
      <c r="A339" s="7">
        <v>5376</v>
      </c>
      <c r="B339" s="7" t="s">
        <v>343</v>
      </c>
      <c r="C339" s="7">
        <v>442</v>
      </c>
      <c r="D339" s="8">
        <v>391385.21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4">
        <f>+SUM(D339-E339-F339-G339-H339-I339-J339)</f>
        <v>391385.21</v>
      </c>
      <c r="L339" s="8">
        <f>K339/C339</f>
        <v>885.48690045248873</v>
      </c>
      <c r="M339" s="110">
        <f>MAX(ROUND((L339-M$2),2),0)</f>
        <v>225.19</v>
      </c>
      <c r="N339" s="125">
        <f>MAX(ROUND((M339*C339),2),0)</f>
        <v>99533.98</v>
      </c>
      <c r="O339" s="125">
        <f>ROUND(+N339*$O$2,2)</f>
        <v>128104.86</v>
      </c>
      <c r="P339" s="125">
        <f>+O339-R339</f>
        <v>0</v>
      </c>
      <c r="Q339" s="137">
        <f>N339/N$2</f>
        <v>6.5172751979190712E-3</v>
      </c>
      <c r="R339" s="8">
        <f>ROUND(Q339*N$435,2)-0</f>
        <v>128104.86</v>
      </c>
      <c r="S339" s="7">
        <v>95371.05</v>
      </c>
      <c r="T339" s="7">
        <f>+T338+1</f>
        <v>119</v>
      </c>
      <c r="U339" s="7">
        <f>+U338+1</f>
        <v>1</v>
      </c>
      <c r="V339" s="7">
        <f>SUM(A339-W339)</f>
        <v>0</v>
      </c>
      <c r="W339" s="9">
        <v>5376</v>
      </c>
      <c r="X339" s="10" t="s">
        <v>343</v>
      </c>
      <c r="Y339" s="11">
        <v>110.40446725081112</v>
      </c>
      <c r="Z339" s="144">
        <f>C339/Y339</f>
        <v>4.0034611914379097</v>
      </c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</row>
    <row r="340" spans="1:41" ht="15" x14ac:dyDescent="0.3">
      <c r="A340" s="7">
        <v>5390</v>
      </c>
      <c r="B340" s="7" t="s">
        <v>344</v>
      </c>
      <c r="C340" s="7">
        <v>2931</v>
      </c>
      <c r="D340" s="8">
        <v>1469569.7</v>
      </c>
      <c r="E340" s="8">
        <v>0</v>
      </c>
      <c r="F340" s="8">
        <v>0</v>
      </c>
      <c r="G340" s="8">
        <v>0</v>
      </c>
      <c r="H340" s="8">
        <v>0</v>
      </c>
      <c r="I340" s="8">
        <v>0</v>
      </c>
      <c r="J340" s="8">
        <v>0</v>
      </c>
      <c r="K340" s="4">
        <f>+SUM(D340-E340-F340-G340-H340-I340-J340)</f>
        <v>1469569.7</v>
      </c>
      <c r="L340" s="8">
        <f>K340/C340</f>
        <v>501.38850221767314</v>
      </c>
      <c r="M340" s="110">
        <f>MAX(ROUND((L340-M$2),2),0)</f>
        <v>0</v>
      </c>
      <c r="N340" s="125">
        <f>MAX(ROUND((M340*C340),2),0)</f>
        <v>0</v>
      </c>
      <c r="O340" s="125"/>
      <c r="P340" s="125"/>
      <c r="Q340" s="137">
        <f>N340/N$2</f>
        <v>0</v>
      </c>
      <c r="R340" s="8">
        <f>ROUND(Q340*N$435,2)-0</f>
        <v>0</v>
      </c>
      <c r="S340" s="7">
        <v>0</v>
      </c>
      <c r="T340" s="7">
        <f>+T339+1</f>
        <v>120</v>
      </c>
      <c r="U340" s="7"/>
      <c r="V340" s="7">
        <f>SUM(A340-W340)</f>
        <v>0</v>
      </c>
      <c r="W340" s="9">
        <v>5390</v>
      </c>
      <c r="X340" s="10" t="s">
        <v>344</v>
      </c>
      <c r="Y340" s="11">
        <v>78.673784249302344</v>
      </c>
      <c r="Z340" s="144">
        <f>C340/Y340</f>
        <v>37.255103818474211</v>
      </c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</row>
    <row r="341" spans="1:41" ht="15" x14ac:dyDescent="0.3">
      <c r="A341" s="7">
        <v>5397</v>
      </c>
      <c r="B341" s="7" t="s">
        <v>345</v>
      </c>
      <c r="C341" s="7">
        <v>341</v>
      </c>
      <c r="D341" s="8">
        <v>164605.81</v>
      </c>
      <c r="E341" s="8">
        <v>1051.7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4">
        <f>+SUM(D341-E341-F341-G341-H341-I341-J341)</f>
        <v>163554.10999999999</v>
      </c>
      <c r="L341" s="8">
        <f>K341/C341</f>
        <v>479.63082111436944</v>
      </c>
      <c r="M341" s="110">
        <f>MAX(ROUND((L341-M$2),2),0)</f>
        <v>0</v>
      </c>
      <c r="N341" s="125">
        <f>MAX(ROUND((M341*C341),2),0)</f>
        <v>0</v>
      </c>
      <c r="O341" s="125"/>
      <c r="P341" s="125"/>
      <c r="Q341" s="137">
        <f>N341/N$2</f>
        <v>0</v>
      </c>
      <c r="R341" s="8">
        <f>ROUND(Q341*N$435,2)-0</f>
        <v>0</v>
      </c>
      <c r="S341" s="7">
        <v>0</v>
      </c>
      <c r="T341" s="7">
        <f>+T340+1</f>
        <v>121</v>
      </c>
      <c r="U341" s="7"/>
      <c r="V341" s="7">
        <f>SUM(A341-W341)</f>
        <v>0</v>
      </c>
      <c r="W341" s="9">
        <v>5397</v>
      </c>
      <c r="X341" s="10" t="s">
        <v>345</v>
      </c>
      <c r="Y341" s="11">
        <v>159.00260253701188</v>
      </c>
      <c r="Z341" s="144">
        <f>C341/Y341</f>
        <v>2.1446189845894104</v>
      </c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</row>
    <row r="342" spans="1:41" ht="15" x14ac:dyDescent="0.3">
      <c r="A342" s="7">
        <v>5432</v>
      </c>
      <c r="B342" s="7" t="s">
        <v>346</v>
      </c>
      <c r="C342" s="7">
        <v>1496</v>
      </c>
      <c r="D342" s="8">
        <v>876756.52</v>
      </c>
      <c r="E342" s="8">
        <v>43762.75</v>
      </c>
      <c r="F342" s="8">
        <v>0</v>
      </c>
      <c r="G342" s="8">
        <v>2649.48</v>
      </c>
      <c r="H342" s="8">
        <v>0</v>
      </c>
      <c r="I342" s="8">
        <v>0</v>
      </c>
      <c r="J342" s="8">
        <v>0</v>
      </c>
      <c r="K342" s="4">
        <f>+SUM(D342-E342-F342-G342-H342-I342-J342)</f>
        <v>830344.29</v>
      </c>
      <c r="L342" s="8">
        <f>K342/C342</f>
        <v>555.04297459893053</v>
      </c>
      <c r="M342" s="110">
        <f>MAX(ROUND((L342-M$2),2),0)</f>
        <v>0</v>
      </c>
      <c r="N342" s="125">
        <f>MAX(ROUND((M342*C342),2),0)</f>
        <v>0</v>
      </c>
      <c r="O342" s="125"/>
      <c r="P342" s="125"/>
      <c r="Q342" s="137">
        <f>N342/N$2</f>
        <v>0</v>
      </c>
      <c r="R342" s="8">
        <f>ROUND(Q342*N$435,2)-0</f>
        <v>0</v>
      </c>
      <c r="S342" s="7">
        <v>0</v>
      </c>
      <c r="T342" s="7">
        <f>+T341+1</f>
        <v>122</v>
      </c>
      <c r="U342" s="7"/>
      <c r="V342" s="7">
        <f>SUM(A342-W342)</f>
        <v>0</v>
      </c>
      <c r="W342" s="9">
        <v>5432</v>
      </c>
      <c r="X342" s="10" t="s">
        <v>346</v>
      </c>
      <c r="Y342" s="11">
        <v>59.441348150612761</v>
      </c>
      <c r="Z342" s="144">
        <f>C342/Y342</f>
        <v>25.167666053088642</v>
      </c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</row>
    <row r="343" spans="1:41" ht="15" x14ac:dyDescent="0.3">
      <c r="A343" s="148">
        <v>5439</v>
      </c>
      <c r="B343" s="148" t="s">
        <v>347</v>
      </c>
      <c r="C343" s="148">
        <v>2912</v>
      </c>
      <c r="D343" s="149">
        <v>129051.08</v>
      </c>
      <c r="E343" s="149">
        <v>0</v>
      </c>
      <c r="F343" s="149">
        <v>0</v>
      </c>
      <c r="G343" s="149">
        <v>0</v>
      </c>
      <c r="H343" s="149">
        <v>0</v>
      </c>
      <c r="I343" s="149">
        <v>0</v>
      </c>
      <c r="J343" s="149">
        <v>0</v>
      </c>
      <c r="K343" s="150">
        <f>+SUM(D343-E343-F343-G343-H343-I343-J343)</f>
        <v>129051.08</v>
      </c>
      <c r="L343" s="149">
        <f>K343/C343</f>
        <v>44.316991758241755</v>
      </c>
      <c r="M343" s="151">
        <f>MAX(ROUND((L343-M$2),2),0)</f>
        <v>0</v>
      </c>
      <c r="N343" s="152">
        <f>MAX(ROUND((M343*C343),2),0)</f>
        <v>0</v>
      </c>
      <c r="O343" s="152"/>
      <c r="P343" s="152"/>
      <c r="Q343" s="153">
        <f>N343/N$2</f>
        <v>0</v>
      </c>
      <c r="R343" s="8">
        <f>ROUND(Q343*N$435,2)-0</f>
        <v>0</v>
      </c>
      <c r="S343" s="148">
        <v>0</v>
      </c>
      <c r="T343" s="7">
        <f>+T342+1</f>
        <v>123</v>
      </c>
      <c r="U343" s="148"/>
      <c r="V343" s="148">
        <f>SUM(A343-W343)</f>
        <v>0</v>
      </c>
      <c r="W343" s="154">
        <v>5439</v>
      </c>
      <c r="X343" s="155" t="s">
        <v>347</v>
      </c>
      <c r="Y343" s="156">
        <v>4.8170404423515976</v>
      </c>
      <c r="Z343" s="157">
        <f>C343/Y343</f>
        <v>604.52056295761781</v>
      </c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</row>
    <row r="344" spans="1:41" ht="15" x14ac:dyDescent="0.3">
      <c r="A344" s="7">
        <v>4522</v>
      </c>
      <c r="B344" s="7" t="s">
        <v>348</v>
      </c>
      <c r="C344" s="7">
        <v>198</v>
      </c>
      <c r="D344" s="8">
        <v>438309.54</v>
      </c>
      <c r="E344" s="8">
        <v>0</v>
      </c>
      <c r="F344" s="8">
        <v>0</v>
      </c>
      <c r="G344" s="8">
        <v>0</v>
      </c>
      <c r="H344" s="8">
        <v>0</v>
      </c>
      <c r="I344" s="8">
        <v>0</v>
      </c>
      <c r="J344" s="8">
        <v>0</v>
      </c>
      <c r="K344" s="4">
        <f>+SUM(D344-E344-F344-G344-H344-I344-J344)</f>
        <v>438309.54</v>
      </c>
      <c r="L344" s="8">
        <f>K344/C344</f>
        <v>2213.6845454545455</v>
      </c>
      <c r="M344" s="110">
        <f>MAX(ROUND((L344-M$2),2),0)</f>
        <v>1553.38</v>
      </c>
      <c r="N344" s="125">
        <f>MAX(ROUND((M344*C344),2),0)</f>
        <v>307569.24</v>
      </c>
      <c r="O344" s="125">
        <f>ROUND(+N344*$O$2,2)</f>
        <v>395855.93</v>
      </c>
      <c r="P344" s="125">
        <f>+O344-R344</f>
        <v>0</v>
      </c>
      <c r="Q344" s="137">
        <f>N344/N$2</f>
        <v>2.0138985495152695E-2</v>
      </c>
      <c r="R344" s="8">
        <f>ROUND(Q344*N$435,2)-0</f>
        <v>395855.93</v>
      </c>
      <c r="S344" s="7">
        <v>294705.40000000002</v>
      </c>
      <c r="T344" s="7">
        <f>+T343+1</f>
        <v>124</v>
      </c>
      <c r="U344" s="7">
        <f>+U343+1</f>
        <v>1</v>
      </c>
      <c r="V344" s="7">
        <f>SUM(A344-W344)</f>
        <v>0</v>
      </c>
      <c r="W344" s="9">
        <v>4522</v>
      </c>
      <c r="X344" s="10" t="s">
        <v>348</v>
      </c>
      <c r="Y344" s="11">
        <v>290.83813123721399</v>
      </c>
      <c r="Z344" s="144">
        <f>C344/Y344</f>
        <v>0.68079106119172128</v>
      </c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</row>
    <row r="345" spans="1:41" ht="15" x14ac:dyDescent="0.3">
      <c r="A345" s="7">
        <v>5457</v>
      </c>
      <c r="B345" s="7" t="s">
        <v>349</v>
      </c>
      <c r="C345" s="7">
        <v>1023</v>
      </c>
      <c r="D345" s="8">
        <v>717331.9</v>
      </c>
      <c r="E345" s="8">
        <v>312</v>
      </c>
      <c r="F345" s="8">
        <v>0</v>
      </c>
      <c r="G345" s="8">
        <v>0</v>
      </c>
      <c r="H345" s="8">
        <v>0</v>
      </c>
      <c r="I345" s="8">
        <v>0</v>
      </c>
      <c r="J345" s="8">
        <v>0</v>
      </c>
      <c r="K345" s="4">
        <f>+SUM(D345-E345-F345-G345-H345-I345-J345)</f>
        <v>717019.9</v>
      </c>
      <c r="L345" s="8">
        <f>K345/C345</f>
        <v>700.89921798631474</v>
      </c>
      <c r="M345" s="110">
        <f>MAX(ROUND((L345-M$2),2),0)</f>
        <v>40.6</v>
      </c>
      <c r="N345" s="125">
        <f>MAX(ROUND((M345*C345),2),0)</f>
        <v>41533.800000000003</v>
      </c>
      <c r="O345" s="125">
        <f>ROUND(+N345*$O$2,2)</f>
        <v>53455.93</v>
      </c>
      <c r="P345" s="125">
        <f>+O345-R345</f>
        <v>0</v>
      </c>
      <c r="Q345" s="137">
        <f>N345/N$2</f>
        <v>2.7195456728981516E-3</v>
      </c>
      <c r="R345" s="8">
        <f>ROUND(Q345*N$435,2)-0</f>
        <v>53455.93</v>
      </c>
      <c r="S345" s="7">
        <v>39796.68</v>
      </c>
      <c r="T345" s="7">
        <f>+T344+1</f>
        <v>125</v>
      </c>
      <c r="U345" s="7">
        <f>+U344+1</f>
        <v>2</v>
      </c>
      <c r="V345" s="7">
        <f>SUM(A345-W345)</f>
        <v>0</v>
      </c>
      <c r="W345" s="9">
        <v>5457</v>
      </c>
      <c r="X345" s="10" t="s">
        <v>349</v>
      </c>
      <c r="Y345" s="11">
        <v>196.59195636468857</v>
      </c>
      <c r="Z345" s="144">
        <f>C345/Y345</f>
        <v>5.203671701106023</v>
      </c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</row>
    <row r="346" spans="1:41" ht="15" x14ac:dyDescent="0.3">
      <c r="A346" s="7">
        <v>2485</v>
      </c>
      <c r="B346" s="7" t="s">
        <v>350</v>
      </c>
      <c r="C346" s="7">
        <v>552</v>
      </c>
      <c r="D346" s="8">
        <v>313498.2</v>
      </c>
      <c r="E346" s="8">
        <v>0</v>
      </c>
      <c r="F346" s="8">
        <v>0</v>
      </c>
      <c r="G346" s="8">
        <v>0</v>
      </c>
      <c r="H346" s="8">
        <v>0</v>
      </c>
      <c r="I346" s="8">
        <v>0</v>
      </c>
      <c r="J346" s="8">
        <v>0</v>
      </c>
      <c r="K346" s="4">
        <f>+SUM(D346-E346-F346-G346-H346-I346-J346)</f>
        <v>313498.2</v>
      </c>
      <c r="L346" s="8">
        <f>K346/C346</f>
        <v>567.9315217391304</v>
      </c>
      <c r="M346" s="110">
        <f>MAX(ROUND((L346-M$2),2),0)</f>
        <v>0</v>
      </c>
      <c r="N346" s="125">
        <f>MAX(ROUND((M346*C346),2),0)</f>
        <v>0</v>
      </c>
      <c r="O346" s="125"/>
      <c r="P346" s="125"/>
      <c r="Q346" s="137">
        <f>N346/N$2</f>
        <v>0</v>
      </c>
      <c r="R346" s="8">
        <f>ROUND(Q346*N$435,2)-0</f>
        <v>0</v>
      </c>
      <c r="S346" s="7">
        <v>0</v>
      </c>
      <c r="T346" s="7">
        <f>+T345+1</f>
        <v>126</v>
      </c>
      <c r="U346" s="7"/>
      <c r="V346" s="7">
        <f>SUM(A346-W346)</f>
        <v>0</v>
      </c>
      <c r="W346" s="9">
        <v>2485</v>
      </c>
      <c r="X346" s="10" t="s">
        <v>350</v>
      </c>
      <c r="Y346" s="11">
        <v>56.924371166519386</v>
      </c>
      <c r="Z346" s="144">
        <f>C346/Y346</f>
        <v>9.697076817682337</v>
      </c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</row>
    <row r="347" spans="1:41" ht="15" x14ac:dyDescent="0.3">
      <c r="A347" s="7">
        <v>5460</v>
      </c>
      <c r="B347" s="7" t="s">
        <v>351</v>
      </c>
      <c r="C347" s="7">
        <v>3239</v>
      </c>
      <c r="D347" s="8">
        <v>2144001.16</v>
      </c>
      <c r="E347" s="8">
        <v>0</v>
      </c>
      <c r="F347" s="8">
        <v>0</v>
      </c>
      <c r="G347" s="8">
        <v>570.79</v>
      </c>
      <c r="H347" s="8">
        <v>0</v>
      </c>
      <c r="I347" s="8">
        <v>0</v>
      </c>
      <c r="J347" s="8">
        <v>0</v>
      </c>
      <c r="K347" s="4">
        <f>+SUM(D347-E347-F347-G347-H347-I347-J347)</f>
        <v>2143430.37</v>
      </c>
      <c r="L347" s="8">
        <f>K347/C347</f>
        <v>661.75682926829268</v>
      </c>
      <c r="M347" s="110">
        <f>MAX(ROUND((L347-M$2),2),0)</f>
        <v>1.46</v>
      </c>
      <c r="N347" s="125">
        <f>MAX(ROUND((M347*C347),2),0)</f>
        <v>4728.9399999999996</v>
      </c>
      <c r="O347" s="125">
        <f>ROUND(+N347*$O$2,2)</f>
        <v>6086.37</v>
      </c>
      <c r="P347" s="125">
        <f>+O347-R347</f>
        <v>0</v>
      </c>
      <c r="Q347" s="137">
        <f>N347/N$2</f>
        <v>3.096410228391089E-4</v>
      </c>
      <c r="R347" s="8">
        <f>ROUND(Q347*N$435,2)-0</f>
        <v>6086.37</v>
      </c>
      <c r="S347" s="7">
        <v>4531.16</v>
      </c>
      <c r="T347" s="7">
        <f>+T346+1</f>
        <v>127</v>
      </c>
      <c r="U347" s="7"/>
      <c r="V347" s="7">
        <f>SUM(A347-W347)</f>
        <v>0</v>
      </c>
      <c r="W347" s="9">
        <v>5460</v>
      </c>
      <c r="X347" s="10" t="s">
        <v>351</v>
      </c>
      <c r="Y347" s="11">
        <v>289.4510061442943</v>
      </c>
      <c r="Z347" s="144">
        <f>C347/Y347</f>
        <v>11.190149390551177</v>
      </c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</row>
    <row r="348" spans="1:41" ht="15" x14ac:dyDescent="0.3">
      <c r="A348" s="7">
        <v>5467</v>
      </c>
      <c r="B348" s="7" t="s">
        <v>352</v>
      </c>
      <c r="C348" s="7">
        <v>702</v>
      </c>
      <c r="D348" s="8">
        <v>388472.94</v>
      </c>
      <c r="E348" s="8">
        <v>0</v>
      </c>
      <c r="F348" s="8">
        <v>500</v>
      </c>
      <c r="G348" s="8">
        <v>0</v>
      </c>
      <c r="H348" s="8">
        <v>0</v>
      </c>
      <c r="I348" s="8">
        <v>0</v>
      </c>
      <c r="J348" s="8">
        <v>0</v>
      </c>
      <c r="K348" s="4">
        <f>+SUM(D348-E348-F348-G348-H348-I348-J348)</f>
        <v>387972.94</v>
      </c>
      <c r="L348" s="8">
        <f>K348/C348</f>
        <v>552.66800569800569</v>
      </c>
      <c r="M348" s="110">
        <f>MAX(ROUND((L348-M$2),2),0)</f>
        <v>0</v>
      </c>
      <c r="N348" s="125">
        <f>MAX(ROUND((M348*C348),2),0)</f>
        <v>0</v>
      </c>
      <c r="O348" s="125"/>
      <c r="P348" s="125"/>
      <c r="Q348" s="137">
        <f>N348/N$2</f>
        <v>0</v>
      </c>
      <c r="R348" s="8">
        <f>ROUND(Q348*N$435,2)-0</f>
        <v>0</v>
      </c>
      <c r="S348" s="7">
        <v>0</v>
      </c>
      <c r="T348" s="7">
        <f>+T347+1</f>
        <v>128</v>
      </c>
      <c r="U348" s="7"/>
      <c r="V348" s="7">
        <f>SUM(A348-W348)</f>
        <v>0</v>
      </c>
      <c r="W348" s="9">
        <v>5467</v>
      </c>
      <c r="X348" s="10" t="s">
        <v>352</v>
      </c>
      <c r="Y348" s="11">
        <v>80.197400993089772</v>
      </c>
      <c r="Z348" s="144">
        <f>C348/Y348</f>
        <v>8.7534008746803149</v>
      </c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</row>
    <row r="349" spans="1:41" ht="15" x14ac:dyDescent="0.3">
      <c r="A349" s="7">
        <v>5474</v>
      </c>
      <c r="B349" s="7" t="s">
        <v>353</v>
      </c>
      <c r="C349" s="7">
        <v>1241</v>
      </c>
      <c r="D349" s="8">
        <v>1157175.1200000001</v>
      </c>
      <c r="E349" s="8">
        <v>0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4">
        <f>+SUM(D349-E349-F349-G349-H349-I349-J349)</f>
        <v>1157175.1200000001</v>
      </c>
      <c r="L349" s="8">
        <f>K349/C349</f>
        <v>932.45376309427888</v>
      </c>
      <c r="M349" s="110">
        <f>MAX(ROUND((L349-M$2),2),0)</f>
        <v>272.14999999999998</v>
      </c>
      <c r="N349" s="125">
        <f>MAX(ROUND((M349*C349),2),0)</f>
        <v>337738.15</v>
      </c>
      <c r="O349" s="125">
        <f>ROUND(+N349*$O$2,2)</f>
        <v>434684.72</v>
      </c>
      <c r="P349" s="125">
        <f>+O349-R349</f>
        <v>0</v>
      </c>
      <c r="Q349" s="137">
        <f>N349/N$2</f>
        <v>2.2114382127451059E-2</v>
      </c>
      <c r="R349" s="8">
        <f>ROUND(Q349*N$435,2)-0</f>
        <v>434684.72</v>
      </c>
      <c r="S349" s="7">
        <v>323612.51</v>
      </c>
      <c r="T349" s="7">
        <f>+T348+1</f>
        <v>129</v>
      </c>
      <c r="U349" s="7">
        <f>+U348+1</f>
        <v>1</v>
      </c>
      <c r="V349" s="7">
        <f>SUM(A349-W349)</f>
        <v>0</v>
      </c>
      <c r="W349" s="9">
        <v>5474</v>
      </c>
      <c r="X349" s="10" t="s">
        <v>457</v>
      </c>
      <c r="Y349" s="11">
        <v>523.08966230629596</v>
      </c>
      <c r="Z349" s="144">
        <f>C349/Y349</f>
        <v>2.3724422205716054</v>
      </c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</row>
    <row r="350" spans="1:41" ht="15" x14ac:dyDescent="0.3">
      <c r="A350" s="7">
        <v>5586</v>
      </c>
      <c r="B350" s="7" t="s">
        <v>354</v>
      </c>
      <c r="C350" s="7">
        <v>757</v>
      </c>
      <c r="D350" s="8">
        <v>491850.57</v>
      </c>
      <c r="E350" s="8">
        <v>491.23</v>
      </c>
      <c r="F350" s="8">
        <v>0</v>
      </c>
      <c r="G350" s="8">
        <v>0</v>
      </c>
      <c r="H350" s="8">
        <v>0</v>
      </c>
      <c r="I350" s="8">
        <v>0</v>
      </c>
      <c r="J350" s="8">
        <v>0</v>
      </c>
      <c r="K350" s="4">
        <f>+SUM(D350-E350-F350-G350-H350-I350-J350)</f>
        <v>491359.34</v>
      </c>
      <c r="L350" s="8">
        <f>K350/C350</f>
        <v>649.08763540290624</v>
      </c>
      <c r="M350" s="110">
        <f>MAX(ROUND((L350-M$2),2),0)</f>
        <v>0</v>
      </c>
      <c r="N350" s="125">
        <f>MAX(ROUND((M350*C350),2),0)</f>
        <v>0</v>
      </c>
      <c r="O350" s="125"/>
      <c r="P350" s="125"/>
      <c r="Q350" s="137">
        <f>N350/N$2</f>
        <v>0</v>
      </c>
      <c r="R350" s="8">
        <f>ROUND(Q350*N$435,2)-0</f>
        <v>0</v>
      </c>
      <c r="S350" s="7">
        <v>0</v>
      </c>
      <c r="T350" s="7">
        <f>+T349+1</f>
        <v>130</v>
      </c>
      <c r="U350" s="7"/>
      <c r="V350" s="7">
        <f>SUM(A350-W350)</f>
        <v>0</v>
      </c>
      <c r="W350" s="9">
        <v>5586</v>
      </c>
      <c r="X350" s="10" t="s">
        <v>354</v>
      </c>
      <c r="Y350" s="11">
        <v>109.27802427291206</v>
      </c>
      <c r="Z350" s="144">
        <f>C350/Y350</f>
        <v>6.9272848318474392</v>
      </c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</row>
    <row r="351" spans="1:41" ht="15" x14ac:dyDescent="0.3">
      <c r="A351" s="190">
        <v>5593</v>
      </c>
      <c r="B351" s="190" t="s">
        <v>355</v>
      </c>
      <c r="C351" s="190">
        <v>1110</v>
      </c>
      <c r="D351" s="191">
        <v>1496562.23</v>
      </c>
      <c r="E351" s="191">
        <v>0</v>
      </c>
      <c r="F351" s="191">
        <v>2755.35</v>
      </c>
      <c r="G351" s="191">
        <v>0</v>
      </c>
      <c r="H351" s="191">
        <v>0</v>
      </c>
      <c r="I351" s="191">
        <v>0</v>
      </c>
      <c r="J351" s="191">
        <v>0</v>
      </c>
      <c r="K351" s="192">
        <f>+SUM(D351-E351-F351-G351-H351-I351-J351)</f>
        <v>1493806.88</v>
      </c>
      <c r="L351" s="191">
        <f>K351/C351</f>
        <v>1345.7719639639638</v>
      </c>
      <c r="M351" s="193">
        <f>MAX(ROUND((L351-M$2),2),0)</f>
        <v>685.47</v>
      </c>
      <c r="N351" s="194">
        <f>MAX(ROUND((M351*C351),2),0)</f>
        <v>760871.7</v>
      </c>
      <c r="O351" s="194">
        <f>ROUND(+N351*$O$2,2)</f>
        <v>979277.29</v>
      </c>
      <c r="P351" s="194">
        <f>+O351-R351</f>
        <v>0</v>
      </c>
      <c r="Q351" s="195">
        <f>N351/N$2</f>
        <v>4.9820275037816435E-2</v>
      </c>
      <c r="R351" s="8">
        <f>ROUND(Q351*N$435,2)-0</f>
        <v>979277.29</v>
      </c>
      <c r="S351" s="190">
        <v>729048.83</v>
      </c>
      <c r="T351" s="190">
        <v>1</v>
      </c>
      <c r="U351" s="190">
        <v>1</v>
      </c>
      <c r="V351" s="190">
        <f>SUM(A351-W351)</f>
        <v>0</v>
      </c>
      <c r="W351" s="196">
        <v>5593</v>
      </c>
      <c r="X351" s="197" t="s">
        <v>355</v>
      </c>
      <c r="Y351" s="198">
        <v>186.81307862226598</v>
      </c>
      <c r="Z351" s="199">
        <f>C351/Y351</f>
        <v>5.9417681469957895</v>
      </c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</row>
    <row r="352" spans="1:41" ht="15" x14ac:dyDescent="0.3">
      <c r="A352" s="7">
        <v>5607</v>
      </c>
      <c r="B352" s="7" t="s">
        <v>356</v>
      </c>
      <c r="C352" s="7">
        <v>7417</v>
      </c>
      <c r="D352" s="8">
        <v>3991980.04</v>
      </c>
      <c r="E352" s="8">
        <v>0</v>
      </c>
      <c r="F352" s="8">
        <v>0</v>
      </c>
      <c r="G352" s="8">
        <v>0</v>
      </c>
      <c r="H352" s="8">
        <v>0</v>
      </c>
      <c r="I352" s="8">
        <v>0</v>
      </c>
      <c r="J352" s="8">
        <v>0</v>
      </c>
      <c r="K352" s="4">
        <f>+SUM(D352-E352-F352-G352-H352-I352-J352)</f>
        <v>3991980.04</v>
      </c>
      <c r="L352" s="8">
        <f>K352/C352</f>
        <v>538.2203100984226</v>
      </c>
      <c r="M352" s="110">
        <f>MAX(ROUND((L352-M$2),2),0)</f>
        <v>0</v>
      </c>
      <c r="N352" s="125">
        <f>MAX(ROUND((M352*C352),2),0)</f>
        <v>0</v>
      </c>
      <c r="O352" s="125"/>
      <c r="P352" s="125"/>
      <c r="Q352" s="137">
        <f>N352/N$2</f>
        <v>0</v>
      </c>
      <c r="R352" s="8">
        <f>ROUND(Q352*N$435,2)-0</f>
        <v>0</v>
      </c>
      <c r="S352" s="7">
        <v>0</v>
      </c>
      <c r="T352" s="7">
        <f>+T351+1</f>
        <v>2</v>
      </c>
      <c r="U352" s="7"/>
      <c r="V352" s="7">
        <f>SUM(A352-W352)</f>
        <v>0</v>
      </c>
      <c r="W352" s="9">
        <v>5607</v>
      </c>
      <c r="X352" s="10" t="s">
        <v>458</v>
      </c>
      <c r="Y352" s="11">
        <v>384.49153295990726</v>
      </c>
      <c r="Z352" s="144">
        <f>C352/Y352</f>
        <v>19.290411788530609</v>
      </c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</row>
    <row r="353" spans="1:41" ht="15" x14ac:dyDescent="0.3">
      <c r="A353" s="7">
        <v>5614</v>
      </c>
      <c r="B353" s="7" t="s">
        <v>357</v>
      </c>
      <c r="C353" s="7">
        <v>254</v>
      </c>
      <c r="D353" s="8">
        <v>63962.84</v>
      </c>
      <c r="E353" s="8">
        <v>0</v>
      </c>
      <c r="F353" s="8">
        <v>0</v>
      </c>
      <c r="G353" s="8">
        <v>0</v>
      </c>
      <c r="H353" s="8">
        <v>0</v>
      </c>
      <c r="I353" s="8">
        <v>0</v>
      </c>
      <c r="J353" s="8">
        <v>0</v>
      </c>
      <c r="K353" s="4">
        <f>+SUM(D353-E353-F353-G353-H353-I353-J353)</f>
        <v>63962.84</v>
      </c>
      <c r="L353" s="8">
        <f>K353/C353</f>
        <v>251.82220472440943</v>
      </c>
      <c r="M353" s="110">
        <f>MAX(ROUND((L353-M$2),2),0)</f>
        <v>0</v>
      </c>
      <c r="N353" s="125">
        <f>MAX(ROUND((M353*C353),2),0)</f>
        <v>0</v>
      </c>
      <c r="O353" s="125"/>
      <c r="P353" s="125"/>
      <c r="Q353" s="137">
        <f>N353/N$2</f>
        <v>0</v>
      </c>
      <c r="R353" s="8">
        <f>ROUND(Q353*N$435,2)-0</f>
        <v>0</v>
      </c>
      <c r="S353" s="7">
        <v>0</v>
      </c>
      <c r="T353" s="7">
        <f>+T352+1</f>
        <v>3</v>
      </c>
      <c r="U353" s="7"/>
      <c r="V353" s="7">
        <f>SUM(A353-W353)</f>
        <v>0</v>
      </c>
      <c r="W353" s="9">
        <v>5614</v>
      </c>
      <c r="X353" s="10" t="s">
        <v>357</v>
      </c>
      <c r="Y353" s="11">
        <v>27.292958528681709</v>
      </c>
      <c r="Z353" s="144">
        <f>C353/Y353</f>
        <v>9.3064297054156189</v>
      </c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</row>
    <row r="354" spans="1:41" ht="15" x14ac:dyDescent="0.3">
      <c r="A354" s="7">
        <v>3542</v>
      </c>
      <c r="B354" s="7" t="s">
        <v>358</v>
      </c>
      <c r="C354" s="7">
        <v>273</v>
      </c>
      <c r="D354" s="8">
        <v>128947.73</v>
      </c>
      <c r="E354" s="8">
        <v>424.76</v>
      </c>
      <c r="F354" s="8">
        <v>0</v>
      </c>
      <c r="G354" s="8">
        <v>0</v>
      </c>
      <c r="H354" s="8">
        <v>0</v>
      </c>
      <c r="I354" s="8">
        <v>0</v>
      </c>
      <c r="J354" s="8">
        <v>0</v>
      </c>
      <c r="K354" s="4">
        <f>+SUM(D354-E354-F354-G354-H354-I354-J354)</f>
        <v>128522.97</v>
      </c>
      <c r="L354" s="8">
        <f>K354/C354</f>
        <v>470.78010989010988</v>
      </c>
      <c r="M354" s="110">
        <f>MAX(ROUND((L354-M$2),2),0)</f>
        <v>0</v>
      </c>
      <c r="N354" s="125">
        <f>MAX(ROUND((M354*C354),2),0)</f>
        <v>0</v>
      </c>
      <c r="O354" s="125"/>
      <c r="P354" s="125"/>
      <c r="Q354" s="137">
        <f>N354/N$2</f>
        <v>0</v>
      </c>
      <c r="R354" s="8">
        <f>ROUND(Q354*N$435,2)-0</f>
        <v>0</v>
      </c>
      <c r="S354" s="7">
        <v>0</v>
      </c>
      <c r="T354" s="7">
        <f>+T353+1</f>
        <v>4</v>
      </c>
      <c r="U354" s="7"/>
      <c r="V354" s="7">
        <f>SUM(A354-W354)</f>
        <v>0</v>
      </c>
      <c r="W354" s="9">
        <v>3542</v>
      </c>
      <c r="X354" s="10" t="s">
        <v>459</v>
      </c>
      <c r="Y354" s="11">
        <v>11.177531943328042</v>
      </c>
      <c r="Z354" s="144">
        <f>C354/Y354</f>
        <v>24.423996404944823</v>
      </c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</row>
    <row r="355" spans="1:41" ht="15" x14ac:dyDescent="0.3">
      <c r="A355" s="7">
        <v>5621</v>
      </c>
      <c r="B355" s="7" t="s">
        <v>359</v>
      </c>
      <c r="C355" s="7">
        <v>2820</v>
      </c>
      <c r="D355" s="8">
        <v>1242836.51</v>
      </c>
      <c r="E355" s="8">
        <v>0</v>
      </c>
      <c r="F355" s="8">
        <v>0</v>
      </c>
      <c r="G355" s="8">
        <v>52297.06</v>
      </c>
      <c r="H355" s="8">
        <v>0</v>
      </c>
      <c r="I355" s="8">
        <v>0</v>
      </c>
      <c r="J355" s="8">
        <v>0</v>
      </c>
      <c r="K355" s="4">
        <f>+SUM(D355-E355-F355-G355-H355-I355-J355)</f>
        <v>1190539.45</v>
      </c>
      <c r="L355" s="8">
        <f>K355/C355</f>
        <v>422.17710992907797</v>
      </c>
      <c r="M355" s="110">
        <f>MAX(ROUND((L355-M$2),2),0)</f>
        <v>0</v>
      </c>
      <c r="N355" s="125">
        <f>MAX(ROUND((M355*C355),2),0)</f>
        <v>0</v>
      </c>
      <c r="O355" s="125"/>
      <c r="P355" s="125"/>
      <c r="Q355" s="137">
        <f>N355/N$2</f>
        <v>0</v>
      </c>
      <c r="R355" s="8">
        <f>ROUND(Q355*N$435,2)-0</f>
        <v>0</v>
      </c>
      <c r="S355" s="7">
        <v>0</v>
      </c>
      <c r="T355" s="7">
        <f>+T354+1</f>
        <v>5</v>
      </c>
      <c r="U355" s="7"/>
      <c r="V355" s="7">
        <f>SUM(A355-W355)</f>
        <v>0</v>
      </c>
      <c r="W355" s="9">
        <v>5621</v>
      </c>
      <c r="X355" s="10" t="s">
        <v>359</v>
      </c>
      <c r="Y355" s="11">
        <v>112.68841449477742</v>
      </c>
      <c r="Z355" s="144">
        <f>C355/Y355</f>
        <v>25.024755318841528</v>
      </c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</row>
    <row r="356" spans="1:41" ht="15" x14ac:dyDescent="0.3">
      <c r="A356" s="7">
        <v>5628</v>
      </c>
      <c r="B356" s="7" t="s">
        <v>360</v>
      </c>
      <c r="C356" s="7">
        <v>852</v>
      </c>
      <c r="D356" s="8">
        <v>792927.84</v>
      </c>
      <c r="E356" s="8">
        <v>0</v>
      </c>
      <c r="F356" s="8">
        <v>0</v>
      </c>
      <c r="G356" s="8">
        <v>0</v>
      </c>
      <c r="H356" s="8">
        <v>0</v>
      </c>
      <c r="I356" s="8">
        <v>0</v>
      </c>
      <c r="J356" s="8">
        <v>0</v>
      </c>
      <c r="K356" s="4">
        <f>+SUM(D356-E356-F356-G356-H356-I356-J356)</f>
        <v>792927.84</v>
      </c>
      <c r="L356" s="8">
        <f>K356/C356</f>
        <v>930.66647887323938</v>
      </c>
      <c r="M356" s="110">
        <f>MAX(ROUND((L356-M$2),2),0)</f>
        <v>270.37</v>
      </c>
      <c r="N356" s="125">
        <f>MAX(ROUND((M356*C356),2),0)</f>
        <v>230355.24</v>
      </c>
      <c r="O356" s="125">
        <f>ROUND(+N356*$O$2,2)</f>
        <v>296477.92</v>
      </c>
      <c r="P356" s="125">
        <f>+O356-R356</f>
        <v>0</v>
      </c>
      <c r="Q356" s="137">
        <f>N356/N$2</f>
        <v>1.5083175538270399E-2</v>
      </c>
      <c r="R356" s="8">
        <f>ROUND(Q356*N$435,2)-0</f>
        <v>296477.92</v>
      </c>
      <c r="S356" s="7">
        <v>220720.81</v>
      </c>
      <c r="T356" s="7">
        <f>+T355+1</f>
        <v>6</v>
      </c>
      <c r="U356" s="7">
        <f>+U355+1</f>
        <v>1</v>
      </c>
      <c r="V356" s="7">
        <f>SUM(A356-W356)</f>
        <v>0</v>
      </c>
      <c r="W356" s="9">
        <v>5628</v>
      </c>
      <c r="X356" s="10" t="s">
        <v>360</v>
      </c>
      <c r="Y356" s="11">
        <v>115.86677655438251</v>
      </c>
      <c r="Z356" s="144">
        <f>C356/Y356</f>
        <v>7.3532726579315044</v>
      </c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</row>
    <row r="357" spans="1:41" ht="15" x14ac:dyDescent="0.3">
      <c r="A357" s="148">
        <v>5642</v>
      </c>
      <c r="B357" s="148" t="s">
        <v>361</v>
      </c>
      <c r="C357" s="148">
        <v>1067</v>
      </c>
      <c r="D357" s="149">
        <v>425759.18</v>
      </c>
      <c r="E357" s="149">
        <v>0</v>
      </c>
      <c r="F357" s="149">
        <v>0</v>
      </c>
      <c r="G357" s="149">
        <v>0</v>
      </c>
      <c r="H357" s="149">
        <v>0</v>
      </c>
      <c r="I357" s="149">
        <v>0</v>
      </c>
      <c r="J357" s="149">
        <v>0</v>
      </c>
      <c r="K357" s="150">
        <f>+SUM(D357-E357-F357-G357-H357-I357-J357)</f>
        <v>425759.18</v>
      </c>
      <c r="L357" s="149">
        <f>K357/C357</f>
        <v>399.02453608247424</v>
      </c>
      <c r="M357" s="151">
        <f>MAX(ROUND((L357-M$2),2),0)</f>
        <v>0</v>
      </c>
      <c r="N357" s="152">
        <f>MAX(ROUND((M357*C357),2),0)</f>
        <v>0</v>
      </c>
      <c r="O357" s="152"/>
      <c r="P357" s="152"/>
      <c r="Q357" s="153">
        <f>N357/N$2</f>
        <v>0</v>
      </c>
      <c r="R357" s="8">
        <f>ROUND(Q357*N$435,2)-0</f>
        <v>0</v>
      </c>
      <c r="S357" s="148">
        <v>0</v>
      </c>
      <c r="T357" s="7">
        <f>+T356+1</f>
        <v>7</v>
      </c>
      <c r="U357" s="148"/>
      <c r="V357" s="148">
        <f>SUM(A357-W357)</f>
        <v>0</v>
      </c>
      <c r="W357" s="154">
        <v>5642</v>
      </c>
      <c r="X357" s="155" t="s">
        <v>361</v>
      </c>
      <c r="Y357" s="156">
        <v>8.9022804828115518</v>
      </c>
      <c r="Z357" s="157">
        <f>C357/Y357</f>
        <v>119.85692902623711</v>
      </c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</row>
    <row r="358" spans="1:41" ht="15" x14ac:dyDescent="0.3">
      <c r="A358" s="148">
        <v>5656</v>
      </c>
      <c r="B358" s="148" t="s">
        <v>362</v>
      </c>
      <c r="C358" s="148">
        <v>8419</v>
      </c>
      <c r="D358" s="149">
        <v>3546947.45</v>
      </c>
      <c r="E358" s="149">
        <v>0</v>
      </c>
      <c r="F358" s="149">
        <v>0</v>
      </c>
      <c r="G358" s="149">
        <v>65178.15</v>
      </c>
      <c r="H358" s="149">
        <v>0</v>
      </c>
      <c r="I358" s="149">
        <v>0</v>
      </c>
      <c r="J358" s="149">
        <v>0</v>
      </c>
      <c r="K358" s="150">
        <f>+SUM(D358-E358-F358-G358-H358-I358-J358)</f>
        <v>3481769.3000000003</v>
      </c>
      <c r="L358" s="149">
        <f>K358/C358</f>
        <v>413.56090984677519</v>
      </c>
      <c r="M358" s="151">
        <f>MAX(ROUND((L358-M$2),2),0)</f>
        <v>0</v>
      </c>
      <c r="N358" s="152">
        <f>MAX(ROUND((M358*C358),2),0)</f>
        <v>0</v>
      </c>
      <c r="O358" s="152"/>
      <c r="P358" s="152"/>
      <c r="Q358" s="153">
        <f>N358/N$2</f>
        <v>0</v>
      </c>
      <c r="R358" s="8">
        <f>ROUND(Q358*N$435,2)-0</f>
        <v>0</v>
      </c>
      <c r="S358" s="148">
        <v>0</v>
      </c>
      <c r="T358" s="7">
        <f>+T357+1</f>
        <v>8</v>
      </c>
      <c r="U358" s="148"/>
      <c r="V358" s="148">
        <f>SUM(A358-W358)</f>
        <v>0</v>
      </c>
      <c r="W358" s="154">
        <v>5656</v>
      </c>
      <c r="X358" s="155" t="s">
        <v>362</v>
      </c>
      <c r="Y358" s="156">
        <v>80.255498278585421</v>
      </c>
      <c r="Z358" s="157">
        <f>C358/Y358</f>
        <v>104.90246999371558</v>
      </c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</row>
    <row r="359" spans="1:41" ht="15" x14ac:dyDescent="0.3">
      <c r="A359" s="7">
        <v>5663</v>
      </c>
      <c r="B359" s="7" t="s">
        <v>363</v>
      </c>
      <c r="C359" s="7">
        <v>4491</v>
      </c>
      <c r="D359" s="8">
        <v>2293427.5</v>
      </c>
      <c r="E359" s="8">
        <v>0</v>
      </c>
      <c r="F359" s="8">
        <v>0</v>
      </c>
      <c r="G359" s="8">
        <v>0</v>
      </c>
      <c r="H359" s="8">
        <v>0</v>
      </c>
      <c r="I359" s="8">
        <v>0</v>
      </c>
      <c r="J359" s="8">
        <v>0</v>
      </c>
      <c r="K359" s="4">
        <f>+SUM(D359-E359-F359-G359-H359-I359-J359)</f>
        <v>2293427.5</v>
      </c>
      <c r="L359" s="8">
        <f>K359/C359</f>
        <v>510.6718993542641</v>
      </c>
      <c r="M359" s="110">
        <f>MAX(ROUND((L359-M$2),2),0)</f>
        <v>0</v>
      </c>
      <c r="N359" s="125">
        <f>MAX(ROUND((M359*C359),2),0)</f>
        <v>0</v>
      </c>
      <c r="O359" s="125"/>
      <c r="P359" s="125"/>
      <c r="Q359" s="137">
        <f>N359/N$2</f>
        <v>0</v>
      </c>
      <c r="R359" s="8">
        <f>ROUND(Q359*N$435,2)-0</f>
        <v>0</v>
      </c>
      <c r="S359" s="7">
        <v>0</v>
      </c>
      <c r="T359" s="7">
        <f>+T358+1</f>
        <v>9</v>
      </c>
      <c r="U359" s="7"/>
      <c r="V359" s="7">
        <f>SUM(A359-W359)</f>
        <v>0</v>
      </c>
      <c r="W359" s="9">
        <v>5663</v>
      </c>
      <c r="X359" s="10" t="s">
        <v>363</v>
      </c>
      <c r="Y359" s="11">
        <v>405.30081142897006</v>
      </c>
      <c r="Z359" s="144">
        <f>C359/Y359</f>
        <v>11.080658793072903</v>
      </c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</row>
    <row r="360" spans="1:41" ht="15" x14ac:dyDescent="0.3">
      <c r="A360" s="7">
        <v>5670</v>
      </c>
      <c r="B360" s="7" t="s">
        <v>364</v>
      </c>
      <c r="C360" s="7">
        <v>362</v>
      </c>
      <c r="D360" s="8">
        <v>508942.6</v>
      </c>
      <c r="E360" s="8">
        <v>0</v>
      </c>
      <c r="F360" s="8">
        <v>0</v>
      </c>
      <c r="G360" s="8">
        <v>0</v>
      </c>
      <c r="H360" s="8">
        <v>0</v>
      </c>
      <c r="I360" s="8">
        <v>0</v>
      </c>
      <c r="J360" s="8">
        <v>0</v>
      </c>
      <c r="K360" s="4">
        <f>+SUM(D360-E360-F360-G360-H360-I360-J360)</f>
        <v>508942.6</v>
      </c>
      <c r="L360" s="8">
        <f>K360/C360</f>
        <v>1405.9187845303866</v>
      </c>
      <c r="M360" s="110">
        <f>MAX(ROUND((L360-M$2),2),0)</f>
        <v>745.62</v>
      </c>
      <c r="N360" s="125">
        <f>MAX(ROUND((M360*C360),2),0)</f>
        <v>269914.44</v>
      </c>
      <c r="O360" s="125">
        <f>ROUND(+N360*$O$2,2)</f>
        <v>347392.45</v>
      </c>
      <c r="P360" s="125">
        <f>+O360-R360</f>
        <v>0</v>
      </c>
      <c r="Q360" s="137">
        <f>N360/N$2</f>
        <v>1.7673428565523206E-2</v>
      </c>
      <c r="R360" s="8">
        <f>ROUND(Q360*N$435,2)-0</f>
        <v>347392.45</v>
      </c>
      <c r="S360" s="7">
        <v>258625.48</v>
      </c>
      <c r="T360" s="7">
        <f>+T359+1</f>
        <v>10</v>
      </c>
      <c r="U360" s="7">
        <f>+U359+1</f>
        <v>1</v>
      </c>
      <c r="V360" s="7">
        <f>SUM(A360-W360)</f>
        <v>0</v>
      </c>
      <c r="W360" s="9">
        <v>5670</v>
      </c>
      <c r="X360" s="10" t="s">
        <v>460</v>
      </c>
      <c r="Y360" s="11">
        <v>302.46019977118743</v>
      </c>
      <c r="Z360" s="144">
        <f>C360/Y360</f>
        <v>1.1968516858543858</v>
      </c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</row>
    <row r="361" spans="1:41" ht="15" x14ac:dyDescent="0.3">
      <c r="A361" s="148">
        <v>3510</v>
      </c>
      <c r="B361" s="148" t="s">
        <v>365</v>
      </c>
      <c r="C361" s="148">
        <v>422</v>
      </c>
      <c r="D361" s="149">
        <v>177836.14</v>
      </c>
      <c r="E361" s="149">
        <v>1006</v>
      </c>
      <c r="F361" s="149">
        <v>0</v>
      </c>
      <c r="G361" s="149">
        <v>0</v>
      </c>
      <c r="H361" s="149">
        <v>0</v>
      </c>
      <c r="I361" s="149">
        <v>0</v>
      </c>
      <c r="J361" s="149">
        <v>0</v>
      </c>
      <c r="K361" s="150">
        <f>+SUM(D361-E361-F361-G361-H361-I361-J361)</f>
        <v>176830.14</v>
      </c>
      <c r="L361" s="149">
        <f>K361/C361</f>
        <v>419.02876777251186</v>
      </c>
      <c r="M361" s="151">
        <f>MAX(ROUND((L361-M$2),2),0)</f>
        <v>0</v>
      </c>
      <c r="N361" s="152">
        <f>MAX(ROUND((M361*C361),2),0)</f>
        <v>0</v>
      </c>
      <c r="O361" s="152"/>
      <c r="P361" s="152"/>
      <c r="Q361" s="153">
        <f>N361/N$2</f>
        <v>0</v>
      </c>
      <c r="R361" s="8">
        <f>ROUND(Q361*N$435,2)-0</f>
        <v>0</v>
      </c>
      <c r="S361" s="148">
        <v>0</v>
      </c>
      <c r="T361" s="7">
        <f>+T360+1</f>
        <v>11</v>
      </c>
      <c r="U361" s="148"/>
      <c r="V361" s="148">
        <f>SUM(A361-W361)</f>
        <v>0</v>
      </c>
      <c r="W361" s="154">
        <v>3510</v>
      </c>
      <c r="X361" s="155" t="s">
        <v>365</v>
      </c>
      <c r="Y361" s="156">
        <v>5.9648475886747736</v>
      </c>
      <c r="Z361" s="157">
        <f>C361/Y361</f>
        <v>70.747826113987415</v>
      </c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</row>
    <row r="362" spans="1:41" ht="15" x14ac:dyDescent="0.3">
      <c r="A362" s="7">
        <v>5726</v>
      </c>
      <c r="B362" s="7" t="s">
        <v>366</v>
      </c>
      <c r="C362" s="7">
        <v>559</v>
      </c>
      <c r="D362" s="8">
        <v>461263.2</v>
      </c>
      <c r="E362" s="8">
        <v>0</v>
      </c>
      <c r="F362" s="8">
        <v>0</v>
      </c>
      <c r="G362" s="8">
        <v>0</v>
      </c>
      <c r="H362" s="8">
        <v>0</v>
      </c>
      <c r="I362" s="8">
        <v>0</v>
      </c>
      <c r="J362" s="8">
        <v>0</v>
      </c>
      <c r="K362" s="4">
        <f>+SUM(D362-E362-F362-G362-H362-I362-J362)</f>
        <v>461263.2</v>
      </c>
      <c r="L362" s="8">
        <f>K362/C362</f>
        <v>825.15778175313062</v>
      </c>
      <c r="M362" s="110">
        <f>MAX(ROUND((L362-M$2),2),0)</f>
        <v>164.86</v>
      </c>
      <c r="N362" s="125">
        <f>MAX(ROUND((M362*C362),2),0)</f>
        <v>92156.74</v>
      </c>
      <c r="O362" s="125">
        <f>ROUND(+N362*$O$2,2)</f>
        <v>118610.01</v>
      </c>
      <c r="P362" s="125">
        <f>+O362-R362</f>
        <v>0</v>
      </c>
      <c r="Q362" s="137">
        <f>N362/N$2</f>
        <v>6.0342290735593655E-3</v>
      </c>
      <c r="R362" s="8">
        <f>ROUND(Q362*N$435,2)-0</f>
        <v>118610.01</v>
      </c>
      <c r="S362" s="7">
        <v>88302.36</v>
      </c>
      <c r="T362" s="7">
        <f>+T361+1</f>
        <v>12</v>
      </c>
      <c r="U362" s="7">
        <f>+U361+1</f>
        <v>1</v>
      </c>
      <c r="V362" s="7">
        <f>SUM(A362-W362)</f>
        <v>0</v>
      </c>
      <c r="W362" s="9">
        <v>5726</v>
      </c>
      <c r="X362" s="10" t="s">
        <v>366</v>
      </c>
      <c r="Y362" s="11">
        <v>156.68848315262747</v>
      </c>
      <c r="Z362" s="144">
        <f>C362/Y362</f>
        <v>3.5675883048499997</v>
      </c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</row>
    <row r="363" spans="1:41" ht="15" x14ac:dyDescent="0.3">
      <c r="A363" s="7">
        <v>5733</v>
      </c>
      <c r="B363" s="7" t="s">
        <v>367</v>
      </c>
      <c r="C363" s="7">
        <v>495</v>
      </c>
      <c r="D363" s="8">
        <v>711855.79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8">
        <v>0</v>
      </c>
      <c r="K363" s="4">
        <f>+SUM(D363-E363-F363-G363-H363-I363-J363)</f>
        <v>711855.79</v>
      </c>
      <c r="L363" s="8">
        <f>K363/C363</f>
        <v>1438.0925050505052</v>
      </c>
      <c r="M363" s="110">
        <f>MAX(ROUND((L363-M$2),2),0)</f>
        <v>777.79</v>
      </c>
      <c r="N363" s="125">
        <f>MAX(ROUND((M363*C363),2),0)</f>
        <v>385006.05</v>
      </c>
      <c r="O363" s="125">
        <f>ROUND(+N363*$O$2,2)</f>
        <v>495520.71</v>
      </c>
      <c r="P363" s="125">
        <f>+O363-R363</f>
        <v>0</v>
      </c>
      <c r="Q363" s="137">
        <f>N363/N$2</f>
        <v>2.5209384581163036E-2</v>
      </c>
      <c r="R363" s="8">
        <f>ROUND(Q363*N$435,2)-0</f>
        <v>495520.71</v>
      </c>
      <c r="S363" s="7">
        <v>368903.47</v>
      </c>
      <c r="T363" s="7">
        <f>+T362+1</f>
        <v>13</v>
      </c>
      <c r="U363" s="7">
        <f>+U362+1</f>
        <v>2</v>
      </c>
      <c r="V363" s="7">
        <f>SUM(A363-W363)</f>
        <v>0</v>
      </c>
      <c r="W363" s="9">
        <v>5733</v>
      </c>
      <c r="X363" s="10" t="s">
        <v>367</v>
      </c>
      <c r="Y363" s="11">
        <v>303.8620172951637</v>
      </c>
      <c r="Z363" s="144">
        <f>C363/Y363</f>
        <v>1.6290288743761279</v>
      </c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</row>
    <row r="364" spans="1:41" ht="15" x14ac:dyDescent="0.3">
      <c r="A364" s="7">
        <v>5740</v>
      </c>
      <c r="B364" s="7" t="s">
        <v>368</v>
      </c>
      <c r="C364" s="7">
        <v>265</v>
      </c>
      <c r="D364" s="8">
        <v>134766.9</v>
      </c>
      <c r="E364" s="8">
        <v>0</v>
      </c>
      <c r="F364" s="8">
        <v>0</v>
      </c>
      <c r="G364" s="8">
        <v>0</v>
      </c>
      <c r="H364" s="8">
        <v>0</v>
      </c>
      <c r="I364" s="8">
        <v>0</v>
      </c>
      <c r="J364" s="8">
        <v>0</v>
      </c>
      <c r="K364" s="4">
        <f>+SUM(D364-E364-F364-G364-H364-I364-J364)</f>
        <v>134766.9</v>
      </c>
      <c r="L364" s="8">
        <f>K364/C364</f>
        <v>508.55433962264146</v>
      </c>
      <c r="M364" s="110">
        <f>MAX(ROUND((L364-M$2),2),0)</f>
        <v>0</v>
      </c>
      <c r="N364" s="125">
        <f>MAX(ROUND((M364*C364),2),0)</f>
        <v>0</v>
      </c>
      <c r="O364" s="125"/>
      <c r="P364" s="125"/>
      <c r="Q364" s="137">
        <f>N364/N$2</f>
        <v>0</v>
      </c>
      <c r="R364" s="8">
        <f>ROUND(Q364*N$435,2)-0</f>
        <v>0</v>
      </c>
      <c r="S364" s="7">
        <v>0</v>
      </c>
      <c r="T364" s="7">
        <f>+T363+1</f>
        <v>14</v>
      </c>
      <c r="U364" s="7"/>
      <c r="V364" s="7">
        <f>SUM(A364-W364)</f>
        <v>0</v>
      </c>
      <c r="W364" s="9">
        <v>5740</v>
      </c>
      <c r="X364" s="10" t="s">
        <v>368</v>
      </c>
      <c r="Y364" s="11">
        <v>97.163229726382795</v>
      </c>
      <c r="Z364" s="144">
        <f>C364/Y364</f>
        <v>2.7273691986799444</v>
      </c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</row>
    <row r="365" spans="1:41" ht="15" x14ac:dyDescent="0.3">
      <c r="A365" s="7">
        <v>5747</v>
      </c>
      <c r="B365" s="7" t="s">
        <v>369</v>
      </c>
      <c r="C365" s="7">
        <v>3183</v>
      </c>
      <c r="D365" s="8">
        <v>2889512.37</v>
      </c>
      <c r="E365" s="8">
        <v>0</v>
      </c>
      <c r="F365" s="8">
        <v>11460.37</v>
      </c>
      <c r="G365" s="8">
        <v>0</v>
      </c>
      <c r="H365" s="8">
        <v>0</v>
      </c>
      <c r="I365" s="8">
        <v>0</v>
      </c>
      <c r="J365" s="8">
        <v>0</v>
      </c>
      <c r="K365" s="4">
        <f>+SUM(D365-E365-F365-G365-H365-I365-J365)</f>
        <v>2878052</v>
      </c>
      <c r="L365" s="8">
        <f>K365/C365</f>
        <v>904.19478479421934</v>
      </c>
      <c r="M365" s="110">
        <f>MAX(ROUND((L365-M$2),2),0)</f>
        <v>243.89</v>
      </c>
      <c r="N365" s="125">
        <f>MAX(ROUND((M365*C365),2),0)</f>
        <v>776301.87</v>
      </c>
      <c r="O365" s="125">
        <f>ROUND(+N365*$O$2,2)</f>
        <v>999136.64</v>
      </c>
      <c r="P365" s="125">
        <f>+O365-R365</f>
        <v>0</v>
      </c>
      <c r="Q365" s="137">
        <f>N365/N$2</f>
        <v>5.0830610043416283E-2</v>
      </c>
      <c r="R365" s="8">
        <f>ROUND(Q365*N$435,2)-0</f>
        <v>999136.64</v>
      </c>
      <c r="S365" s="7">
        <v>743833.65</v>
      </c>
      <c r="T365" s="7">
        <f>+T364+1</f>
        <v>15</v>
      </c>
      <c r="U365" s="7">
        <f>+U364+1</f>
        <v>1</v>
      </c>
      <c r="V365" s="7">
        <f>SUM(A365-W365)</f>
        <v>0</v>
      </c>
      <c r="W365" s="9">
        <v>5747</v>
      </c>
      <c r="X365" s="10" t="s">
        <v>369</v>
      </c>
      <c r="Y365" s="11">
        <v>465.85486026177955</v>
      </c>
      <c r="Z365" s="144">
        <f>C365/Y365</f>
        <v>6.832600175538289</v>
      </c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</row>
    <row r="366" spans="1:41" ht="15" x14ac:dyDescent="0.3">
      <c r="A366" s="7">
        <v>5754</v>
      </c>
      <c r="B366" s="7" t="s">
        <v>370</v>
      </c>
      <c r="C366" s="7">
        <v>1149</v>
      </c>
      <c r="D366" s="8">
        <v>898279.84</v>
      </c>
      <c r="E366" s="8">
        <v>0</v>
      </c>
      <c r="F366" s="8">
        <v>0</v>
      </c>
      <c r="G366" s="8">
        <v>0</v>
      </c>
      <c r="H366" s="8">
        <v>0</v>
      </c>
      <c r="I366" s="8">
        <v>0</v>
      </c>
      <c r="J366" s="8">
        <v>0</v>
      </c>
      <c r="K366" s="4">
        <f>+SUM(D366-E366-F366-G366-H366-I366-J366)</f>
        <v>898279.84</v>
      </c>
      <c r="L366" s="8">
        <f>K366/C366</f>
        <v>781.79272410791987</v>
      </c>
      <c r="M366" s="110">
        <f>MAX(ROUND((L366-M$2),2),0)</f>
        <v>121.49</v>
      </c>
      <c r="N366" s="125">
        <f>MAX(ROUND((M366*C366),2),0)</f>
        <v>139592.01</v>
      </c>
      <c r="O366" s="125">
        <f>ROUND(+N366*$O$2,2)</f>
        <v>179661.41</v>
      </c>
      <c r="P366" s="125">
        <f>+O366-R366</f>
        <v>0</v>
      </c>
      <c r="Q366" s="137">
        <f>N366/N$2</f>
        <v>9.1401905620640406E-3</v>
      </c>
      <c r="R366" s="8">
        <f>ROUND(Q366*N$435,2)-0</f>
        <v>179661.41</v>
      </c>
      <c r="S366" s="7">
        <v>133753.68</v>
      </c>
      <c r="T366" s="7">
        <f>+T365+1</f>
        <v>16</v>
      </c>
      <c r="U366" s="7">
        <f>+U365+1</f>
        <v>2</v>
      </c>
      <c r="V366" s="7">
        <f>SUM(A366-W366)</f>
        <v>0</v>
      </c>
      <c r="W366" s="9">
        <v>5754</v>
      </c>
      <c r="X366" s="10" t="s">
        <v>370</v>
      </c>
      <c r="Y366" s="11">
        <v>424.45083335760245</v>
      </c>
      <c r="Z366" s="144">
        <f>C366/Y366</f>
        <v>2.7070273155335296</v>
      </c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</row>
    <row r="367" spans="1:41" ht="15" x14ac:dyDescent="0.3">
      <c r="A367" s="7">
        <v>126</v>
      </c>
      <c r="B367" s="7" t="s">
        <v>371</v>
      </c>
      <c r="C367" s="7">
        <v>894</v>
      </c>
      <c r="D367" s="8">
        <v>549645.06999999995</v>
      </c>
      <c r="E367" s="8">
        <v>0</v>
      </c>
      <c r="F367" s="8">
        <v>0</v>
      </c>
      <c r="G367" s="8">
        <v>0</v>
      </c>
      <c r="H367" s="8">
        <v>0</v>
      </c>
      <c r="I367" s="8">
        <v>0</v>
      </c>
      <c r="J367" s="8">
        <v>0</v>
      </c>
      <c r="K367" s="4">
        <f>+SUM(D367-E367-F367-G367-H367-I367-J367)</f>
        <v>549645.06999999995</v>
      </c>
      <c r="L367" s="8">
        <f>K367/C367</f>
        <v>614.81551454138696</v>
      </c>
      <c r="M367" s="110">
        <f>MAX(ROUND((L367-M$2),2),0)</f>
        <v>0</v>
      </c>
      <c r="N367" s="125">
        <f>MAX(ROUND((M367*C367),2),0)</f>
        <v>0</v>
      </c>
      <c r="O367" s="125"/>
      <c r="P367" s="125"/>
      <c r="Q367" s="137">
        <f>N367/N$2</f>
        <v>0</v>
      </c>
      <c r="R367" s="8">
        <f>ROUND(Q367*N$435,2)-0</f>
        <v>0</v>
      </c>
      <c r="S367" s="7">
        <v>0</v>
      </c>
      <c r="T367" s="7">
        <f>+T366+1</f>
        <v>17</v>
      </c>
      <c r="U367" s="7"/>
      <c r="V367" s="7">
        <f>SUM(A367-W367)</f>
        <v>0</v>
      </c>
      <c r="W367" s="9">
        <v>126</v>
      </c>
      <c r="X367" s="10" t="s">
        <v>371</v>
      </c>
      <c r="Y367" s="11">
        <v>99.487022616809696</v>
      </c>
      <c r="Z367" s="144">
        <f>C367/Y367</f>
        <v>8.9860966434123277</v>
      </c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</row>
    <row r="368" spans="1:41" ht="15" x14ac:dyDescent="0.3">
      <c r="A368" s="7">
        <v>5780</v>
      </c>
      <c r="B368" s="7" t="s">
        <v>372</v>
      </c>
      <c r="C368" s="7">
        <v>430</v>
      </c>
      <c r="D368" s="8">
        <v>315650.39</v>
      </c>
      <c r="E368" s="8">
        <v>0</v>
      </c>
      <c r="F368" s="8">
        <v>0</v>
      </c>
      <c r="G368" s="8">
        <v>0</v>
      </c>
      <c r="H368" s="8">
        <v>0</v>
      </c>
      <c r="I368" s="8">
        <v>0</v>
      </c>
      <c r="J368" s="8">
        <v>0</v>
      </c>
      <c r="K368" s="4">
        <f>+SUM(D368-E368-F368-G368-H368-I368-J368)</f>
        <v>315650.39</v>
      </c>
      <c r="L368" s="8">
        <f>K368/C368</f>
        <v>734.07067441860465</v>
      </c>
      <c r="M368" s="110">
        <f>MAX(ROUND((L368-M$2),2),0)</f>
        <v>73.77</v>
      </c>
      <c r="N368" s="125">
        <f>MAX(ROUND((M368*C368),2),0)</f>
        <v>31721.1</v>
      </c>
      <c r="O368" s="125">
        <f>ROUND(+N368*$O$2,2)</f>
        <v>40826.53</v>
      </c>
      <c r="P368" s="125">
        <f>+O368-R368</f>
        <v>0</v>
      </c>
      <c r="Q368" s="137">
        <f>N368/N$2</f>
        <v>2.0770307615621381E-3</v>
      </c>
      <c r="R368" s="8">
        <f>ROUND(Q368*N$435,2)-0</f>
        <v>40826.53</v>
      </c>
      <c r="S368" s="7">
        <v>30394.39</v>
      </c>
      <c r="T368" s="7">
        <v>1</v>
      </c>
      <c r="U368" s="7">
        <f>+U367+1</f>
        <v>1</v>
      </c>
      <c r="V368" s="7">
        <f>SUM(A368-W368)</f>
        <v>0</v>
      </c>
      <c r="W368" s="9">
        <v>5780</v>
      </c>
      <c r="X368" s="10" t="s">
        <v>372</v>
      </c>
      <c r="Y368" s="11">
        <v>10.767805488554005</v>
      </c>
      <c r="Z368" s="144">
        <f>C368/Y368</f>
        <v>39.93385657431152</v>
      </c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</row>
    <row r="369" spans="1:41" ht="15" x14ac:dyDescent="0.3">
      <c r="A369" s="7">
        <v>4375</v>
      </c>
      <c r="B369" s="7" t="s">
        <v>373</v>
      </c>
      <c r="C369" s="7">
        <v>607</v>
      </c>
      <c r="D369" s="8">
        <v>396366.76</v>
      </c>
      <c r="E369" s="8">
        <v>0</v>
      </c>
      <c r="F369" s="8">
        <v>0</v>
      </c>
      <c r="G369" s="8">
        <v>0</v>
      </c>
      <c r="H369" s="8">
        <v>0</v>
      </c>
      <c r="I369" s="8">
        <v>0</v>
      </c>
      <c r="J369" s="8">
        <v>0</v>
      </c>
      <c r="K369" s="4">
        <f>+SUM(D369-E369-F369-G369-H369-I369-J369)</f>
        <v>396366.76</v>
      </c>
      <c r="L369" s="8">
        <f>K369/C369</f>
        <v>652.9930148270181</v>
      </c>
      <c r="M369" s="110">
        <f>MAX(ROUND((L369-M$2),2),0)</f>
        <v>0</v>
      </c>
      <c r="N369" s="125">
        <f>MAX(ROUND((M369*C369),2),0)</f>
        <v>0</v>
      </c>
      <c r="O369" s="125"/>
      <c r="P369" s="125"/>
      <c r="Q369" s="137">
        <f>N369/N$2</f>
        <v>0</v>
      </c>
      <c r="R369" s="8">
        <f>ROUND(Q369*N$435,2)-0</f>
        <v>0</v>
      </c>
      <c r="S369" s="7">
        <v>0</v>
      </c>
      <c r="T369" s="7">
        <f>+T368+1</f>
        <v>2</v>
      </c>
      <c r="U369" s="7"/>
      <c r="V369" s="7">
        <f>SUM(A369-W369)</f>
        <v>0</v>
      </c>
      <c r="W369" s="9">
        <v>4375</v>
      </c>
      <c r="X369" s="10" t="s">
        <v>373</v>
      </c>
      <c r="Y369" s="11">
        <v>219.50499537312461</v>
      </c>
      <c r="Z369" s="144">
        <f>C369/Y369</f>
        <v>2.7653129213218755</v>
      </c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</row>
    <row r="370" spans="1:41" ht="15" x14ac:dyDescent="0.3">
      <c r="A370" s="7">
        <v>5810</v>
      </c>
      <c r="B370" s="7" t="s">
        <v>374</v>
      </c>
      <c r="C370" s="7">
        <v>461</v>
      </c>
      <c r="D370" s="8">
        <v>332800.21999999997</v>
      </c>
      <c r="E370" s="8">
        <v>0</v>
      </c>
      <c r="F370" s="8">
        <v>0</v>
      </c>
      <c r="G370" s="8">
        <v>1116</v>
      </c>
      <c r="H370" s="8">
        <v>0</v>
      </c>
      <c r="I370" s="8">
        <v>0</v>
      </c>
      <c r="J370" s="8">
        <v>0</v>
      </c>
      <c r="K370" s="4">
        <f>+SUM(D370-E370-F370-G370-H370-I370-J370)</f>
        <v>331684.21999999997</v>
      </c>
      <c r="L370" s="8">
        <f>K370/C370</f>
        <v>719.48854663774398</v>
      </c>
      <c r="M370" s="110">
        <f>MAX(ROUND((L370-M$2),2),0)</f>
        <v>59.19</v>
      </c>
      <c r="N370" s="125">
        <f>MAX(ROUND((M370*C370),2),0)</f>
        <v>27286.59</v>
      </c>
      <c r="O370" s="125">
        <f>ROUND(+N370*$O$2,2)</f>
        <v>35119.11</v>
      </c>
      <c r="P370" s="125">
        <f>+O370-R370</f>
        <v>0</v>
      </c>
      <c r="Q370" s="137">
        <f>N370/N$2</f>
        <v>1.7866683944798205E-3</v>
      </c>
      <c r="R370" s="8">
        <f>ROUND(Q370*N$435,2)-0</f>
        <v>35119.11</v>
      </c>
      <c r="S370" s="7">
        <v>26145.35</v>
      </c>
      <c r="T370" s="7">
        <f>+T369+1</f>
        <v>3</v>
      </c>
      <c r="U370" s="7">
        <f>+U369+1</f>
        <v>1</v>
      </c>
      <c r="V370" s="7">
        <f>SUM(A370-W370)</f>
        <v>0</v>
      </c>
      <c r="W370" s="9">
        <v>5810</v>
      </c>
      <c r="X370" s="10" t="s">
        <v>374</v>
      </c>
      <c r="Y370" s="11">
        <v>112.9952157697571</v>
      </c>
      <c r="Z370" s="144">
        <f>C370/Y370</f>
        <v>4.0798187503739038</v>
      </c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</row>
    <row r="371" spans="1:41" ht="15" x14ac:dyDescent="0.3">
      <c r="A371" s="148">
        <v>5817</v>
      </c>
      <c r="B371" s="148" t="s">
        <v>375</v>
      </c>
      <c r="C371" s="148">
        <v>388</v>
      </c>
      <c r="D371" s="149">
        <v>179524.13</v>
      </c>
      <c r="E371" s="149">
        <v>0</v>
      </c>
      <c r="F371" s="149">
        <v>0</v>
      </c>
      <c r="G371" s="149">
        <v>0</v>
      </c>
      <c r="H371" s="149">
        <v>0</v>
      </c>
      <c r="I371" s="149">
        <v>0</v>
      </c>
      <c r="J371" s="149">
        <v>0</v>
      </c>
      <c r="K371" s="150">
        <f>+SUM(D371-E371-F371-G371-H371-I371-J371)</f>
        <v>179524.13</v>
      </c>
      <c r="L371" s="149">
        <f>K371/C371</f>
        <v>462.69105670103096</v>
      </c>
      <c r="M371" s="151">
        <f>MAX(ROUND((L371-M$2),2),0)</f>
        <v>0</v>
      </c>
      <c r="N371" s="152">
        <f>MAX(ROUND((M371*C371),2),0)</f>
        <v>0</v>
      </c>
      <c r="O371" s="152"/>
      <c r="P371" s="152"/>
      <c r="Q371" s="153">
        <f>N371/N$2</f>
        <v>0</v>
      </c>
      <c r="R371" s="8">
        <f>ROUND(Q371*N$435,2)-0</f>
        <v>0</v>
      </c>
      <c r="S371" s="148">
        <v>0</v>
      </c>
      <c r="T371" s="7">
        <f>+T370+1</f>
        <v>4</v>
      </c>
      <c r="U371" s="148"/>
      <c r="V371" s="148">
        <f>SUM(A371-W371)</f>
        <v>0</v>
      </c>
      <c r="W371" s="154">
        <v>5817</v>
      </c>
      <c r="X371" s="155" t="s">
        <v>375</v>
      </c>
      <c r="Y371" s="156">
        <v>4.252656495896324</v>
      </c>
      <c r="Z371" s="157">
        <f>C371/Y371</f>
        <v>91.237089187524887</v>
      </c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</row>
    <row r="372" spans="1:41" ht="15" x14ac:dyDescent="0.3">
      <c r="A372" s="148">
        <v>5824</v>
      </c>
      <c r="B372" s="148" t="s">
        <v>376</v>
      </c>
      <c r="C372" s="148">
        <v>1751</v>
      </c>
      <c r="D372" s="149">
        <v>632756.03</v>
      </c>
      <c r="E372" s="149">
        <v>0</v>
      </c>
      <c r="F372" s="149">
        <v>0</v>
      </c>
      <c r="G372" s="149">
        <v>0</v>
      </c>
      <c r="H372" s="149">
        <v>0</v>
      </c>
      <c r="I372" s="149">
        <v>0</v>
      </c>
      <c r="J372" s="149">
        <v>0</v>
      </c>
      <c r="K372" s="150">
        <f>+SUM(D372-E372-F372-G372-H372-I372-J372)</f>
        <v>632756.03</v>
      </c>
      <c r="L372" s="149">
        <f>K372/C372</f>
        <v>361.36837806967446</v>
      </c>
      <c r="M372" s="151">
        <f>MAX(ROUND((L372-M$2),2),0)</f>
        <v>0</v>
      </c>
      <c r="N372" s="152">
        <f>MAX(ROUND((M372*C372),2),0)</f>
        <v>0</v>
      </c>
      <c r="O372" s="152"/>
      <c r="P372" s="152"/>
      <c r="Q372" s="153">
        <f>N372/N$2</f>
        <v>0</v>
      </c>
      <c r="R372" s="8">
        <f>ROUND(Q372*N$435,2)-0</f>
        <v>0</v>
      </c>
      <c r="S372" s="148">
        <v>0</v>
      </c>
      <c r="T372" s="7">
        <f>+T371+1</f>
        <v>5</v>
      </c>
      <c r="U372" s="148"/>
      <c r="V372" s="148">
        <f>SUM(A372-W372)</f>
        <v>0</v>
      </c>
      <c r="W372" s="154">
        <v>5824</v>
      </c>
      <c r="X372" s="155" t="s">
        <v>461</v>
      </c>
      <c r="Y372" s="156">
        <v>28.93932767074514</v>
      </c>
      <c r="Z372" s="157">
        <f>C372/Y372</f>
        <v>60.505897715450089</v>
      </c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</row>
    <row r="373" spans="1:41" ht="15" x14ac:dyDescent="0.3">
      <c r="A373" s="148">
        <v>5859</v>
      </c>
      <c r="B373" s="148" t="s">
        <v>377</v>
      </c>
      <c r="C373" s="148">
        <v>594</v>
      </c>
      <c r="D373" s="149">
        <v>175077.82</v>
      </c>
      <c r="E373" s="149">
        <v>0</v>
      </c>
      <c r="F373" s="149">
        <v>0</v>
      </c>
      <c r="G373" s="149">
        <v>0</v>
      </c>
      <c r="H373" s="149">
        <v>0</v>
      </c>
      <c r="I373" s="149">
        <v>0</v>
      </c>
      <c r="J373" s="149">
        <v>0</v>
      </c>
      <c r="K373" s="150">
        <f>+SUM(D373-E373-F373-G373-H373-I373-J373)</f>
        <v>175077.82</v>
      </c>
      <c r="L373" s="149">
        <f>K373/C373</f>
        <v>294.74380471380471</v>
      </c>
      <c r="M373" s="151">
        <f>MAX(ROUND((L373-M$2),2),0)</f>
        <v>0</v>
      </c>
      <c r="N373" s="152">
        <f>MAX(ROUND((M373*C373),2),0)</f>
        <v>0</v>
      </c>
      <c r="O373" s="152"/>
      <c r="P373" s="152"/>
      <c r="Q373" s="153">
        <f>N373/N$2</f>
        <v>0</v>
      </c>
      <c r="R373" s="8">
        <f>ROUND(Q373*N$435,2)-0</f>
        <v>0</v>
      </c>
      <c r="S373" s="148">
        <v>0</v>
      </c>
      <c r="T373" s="7">
        <f>+T372+1</f>
        <v>6</v>
      </c>
      <c r="U373" s="148"/>
      <c r="V373" s="148">
        <f>SUM(A373-W373)</f>
        <v>0</v>
      </c>
      <c r="W373" s="154">
        <v>5859</v>
      </c>
      <c r="X373" s="155" t="s">
        <v>377</v>
      </c>
      <c r="Y373" s="156">
        <v>10.845279115720254</v>
      </c>
      <c r="Z373" s="157">
        <f>C373/Y373</f>
        <v>54.770374617560165</v>
      </c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</row>
    <row r="374" spans="1:41" ht="15" x14ac:dyDescent="0.3">
      <c r="A374" s="7">
        <v>5852</v>
      </c>
      <c r="B374" s="7" t="s">
        <v>378</v>
      </c>
      <c r="C374" s="7">
        <v>703</v>
      </c>
      <c r="D374" s="8">
        <v>401055</v>
      </c>
      <c r="E374" s="8">
        <v>0</v>
      </c>
      <c r="F374" s="8">
        <v>0</v>
      </c>
      <c r="G374" s="8">
        <v>0</v>
      </c>
      <c r="H374" s="8">
        <v>0</v>
      </c>
      <c r="I374" s="8">
        <v>0</v>
      </c>
      <c r="J374" s="8">
        <v>0</v>
      </c>
      <c r="K374" s="4">
        <f>+SUM(D374-E374-F374-G374-H374-I374-J374)</f>
        <v>401055</v>
      </c>
      <c r="L374" s="8">
        <f>K374/C374</f>
        <v>570.49075391180656</v>
      </c>
      <c r="M374" s="110">
        <f>MAX(ROUND((L374-M$2),2),0)</f>
        <v>0</v>
      </c>
      <c r="N374" s="125">
        <f>MAX(ROUND((M374*C374),2),0)</f>
        <v>0</v>
      </c>
      <c r="O374" s="125"/>
      <c r="P374" s="125"/>
      <c r="Q374" s="137">
        <f>N374/N$2</f>
        <v>0</v>
      </c>
      <c r="R374" s="8">
        <f>ROUND(Q374*N$435,2)-0</f>
        <v>0</v>
      </c>
      <c r="S374" s="7">
        <v>0</v>
      </c>
      <c r="T374" s="7">
        <f>+T373+1</f>
        <v>7</v>
      </c>
      <c r="U374" s="7"/>
      <c r="V374" s="7">
        <f>SUM(A374-W374)</f>
        <v>0</v>
      </c>
      <c r="W374" s="9">
        <v>5852</v>
      </c>
      <c r="X374" s="10" t="s">
        <v>378</v>
      </c>
      <c r="Y374" s="11">
        <v>83.591101905165175</v>
      </c>
      <c r="Z374" s="144">
        <f>C374/Y374</f>
        <v>8.409986038915477</v>
      </c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</row>
    <row r="375" spans="1:41" ht="15" x14ac:dyDescent="0.3">
      <c r="A375" s="7">
        <v>238</v>
      </c>
      <c r="B375" s="7" t="s">
        <v>379</v>
      </c>
      <c r="C375" s="7">
        <v>1008</v>
      </c>
      <c r="D375" s="8">
        <v>926994.77</v>
      </c>
      <c r="E375" s="8">
        <v>0</v>
      </c>
      <c r="F375" s="8">
        <v>8037.18</v>
      </c>
      <c r="G375" s="8">
        <v>4018.58</v>
      </c>
      <c r="H375" s="8">
        <v>0</v>
      </c>
      <c r="I375" s="8">
        <v>0</v>
      </c>
      <c r="J375" s="8">
        <v>0</v>
      </c>
      <c r="K375" s="4">
        <f>+SUM(D375-E375-F375-G375-H375-I375-J375)</f>
        <v>914939.01</v>
      </c>
      <c r="L375" s="8">
        <f>K375/C375</f>
        <v>907.67758928571425</v>
      </c>
      <c r="M375" s="110">
        <f>MAX(ROUND((L375-M$2),2),0)</f>
        <v>247.38</v>
      </c>
      <c r="N375" s="125">
        <f>MAX(ROUND((M375*C375),2),0)</f>
        <v>249359.04</v>
      </c>
      <c r="O375" s="125">
        <f>ROUND(+N375*$O$2,2)</f>
        <v>320936.69</v>
      </c>
      <c r="P375" s="125">
        <f>+O375-R375</f>
        <v>0</v>
      </c>
      <c r="Q375" s="137">
        <f>N375/N$2</f>
        <v>1.6327504303243069E-2</v>
      </c>
      <c r="R375" s="8">
        <f>ROUND(Q375*N$435,2)-0</f>
        <v>320936.69</v>
      </c>
      <c r="S375" s="7">
        <v>238929.79</v>
      </c>
      <c r="T375" s="7">
        <f>+T374+1</f>
        <v>8</v>
      </c>
      <c r="U375" s="7">
        <f>+U374+1</f>
        <v>1</v>
      </c>
      <c r="V375" s="7">
        <f>SUM(A375-W375)</f>
        <v>0</v>
      </c>
      <c r="W375" s="9">
        <v>238</v>
      </c>
      <c r="X375" s="10" t="s">
        <v>379</v>
      </c>
      <c r="Y375" s="11">
        <v>147.03600949034742</v>
      </c>
      <c r="Z375" s="144">
        <f>C375/Y375</f>
        <v>6.8554635255261935</v>
      </c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</row>
    <row r="376" spans="1:41" ht="15" x14ac:dyDescent="0.3">
      <c r="A376" s="7">
        <v>5866</v>
      </c>
      <c r="B376" s="7" t="s">
        <v>380</v>
      </c>
      <c r="C376" s="7">
        <v>957</v>
      </c>
      <c r="D376" s="8">
        <v>806870.46</v>
      </c>
      <c r="E376" s="8">
        <v>0</v>
      </c>
      <c r="F376" s="8">
        <v>0</v>
      </c>
      <c r="G376" s="8">
        <v>0</v>
      </c>
      <c r="H376" s="8">
        <v>0</v>
      </c>
      <c r="I376" s="8">
        <v>0</v>
      </c>
      <c r="J376" s="8">
        <v>0</v>
      </c>
      <c r="K376" s="4">
        <f>+SUM(D376-E376-F376-G376-H376-I376-J376)</f>
        <v>806870.46</v>
      </c>
      <c r="L376" s="8">
        <f>K376/C376</f>
        <v>843.12482758620683</v>
      </c>
      <c r="M376" s="110">
        <f>MAX(ROUND((L376-M$2),2),0)</f>
        <v>182.82</v>
      </c>
      <c r="N376" s="125">
        <f>MAX(ROUND((M376*C376),2),0)</f>
        <v>174958.74</v>
      </c>
      <c r="O376" s="125">
        <f>ROUND(+N376*$O$2,2)</f>
        <v>225180.04</v>
      </c>
      <c r="P376" s="125">
        <f>+O376-R376</f>
        <v>0</v>
      </c>
      <c r="Q376" s="137">
        <f>N376/N$2</f>
        <v>1.1455929491226728E-2</v>
      </c>
      <c r="R376" s="8">
        <f>ROUND(Q376*N$435,2)-0</f>
        <v>225180.04</v>
      </c>
      <c r="S376" s="7">
        <v>167641.23000000001</v>
      </c>
      <c r="T376" s="7">
        <f>+T375+1</f>
        <v>9</v>
      </c>
      <c r="U376" s="7">
        <f>+U375+1</f>
        <v>2</v>
      </c>
      <c r="V376" s="7">
        <f>SUM(A376-W376)</f>
        <v>0</v>
      </c>
      <c r="W376" s="9">
        <v>5866</v>
      </c>
      <c r="X376" s="10" t="s">
        <v>380</v>
      </c>
      <c r="Y376" s="11">
        <v>118.16756366082771</v>
      </c>
      <c r="Z376" s="144">
        <f>C376/Y376</f>
        <v>8.0986691301078544</v>
      </c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</row>
    <row r="377" spans="1:41" ht="15" x14ac:dyDescent="0.3">
      <c r="A377" s="148">
        <v>5901</v>
      </c>
      <c r="B377" s="148" t="s">
        <v>381</v>
      </c>
      <c r="C377" s="148">
        <v>5707</v>
      </c>
      <c r="D377" s="149">
        <v>2342395.61</v>
      </c>
      <c r="E377" s="149">
        <v>0</v>
      </c>
      <c r="F377" s="149">
        <v>0</v>
      </c>
      <c r="G377" s="149">
        <v>0</v>
      </c>
      <c r="H377" s="149">
        <v>0</v>
      </c>
      <c r="I377" s="149">
        <v>0</v>
      </c>
      <c r="J377" s="149">
        <v>0</v>
      </c>
      <c r="K377" s="150">
        <f>+SUM(D377-E377-F377-G377-H377-I377-J377)</f>
        <v>2342395.61</v>
      </c>
      <c r="L377" s="149">
        <f>K377/C377</f>
        <v>410.44254599614504</v>
      </c>
      <c r="M377" s="151">
        <f>MAX(ROUND((L377-M$2),2),0)</f>
        <v>0</v>
      </c>
      <c r="N377" s="152">
        <f>MAX(ROUND((M377*C377),2),0)</f>
        <v>0</v>
      </c>
      <c r="O377" s="152"/>
      <c r="P377" s="152"/>
      <c r="Q377" s="153">
        <f>N377/N$2</f>
        <v>0</v>
      </c>
      <c r="R377" s="8">
        <f>ROUND(Q377*N$435,2)-0</f>
        <v>0</v>
      </c>
      <c r="S377" s="148">
        <v>0</v>
      </c>
      <c r="T377" s="7">
        <f>+T376+1</f>
        <v>10</v>
      </c>
      <c r="U377" s="148"/>
      <c r="V377" s="148">
        <f>SUM(A377-W377)</f>
        <v>0</v>
      </c>
      <c r="W377" s="154">
        <v>5901</v>
      </c>
      <c r="X377" s="155" t="s">
        <v>381</v>
      </c>
      <c r="Y377" s="156">
        <v>53.840213749321002</v>
      </c>
      <c r="Z377" s="157">
        <f>C377/Y377</f>
        <v>105.9988362336688</v>
      </c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</row>
    <row r="378" spans="1:41" ht="15" x14ac:dyDescent="0.3">
      <c r="A378" s="7">
        <v>5985</v>
      </c>
      <c r="B378" s="7" t="s">
        <v>382</v>
      </c>
      <c r="C378" s="7">
        <v>1112</v>
      </c>
      <c r="D378" s="8">
        <v>940364.12</v>
      </c>
      <c r="E378" s="8">
        <v>0</v>
      </c>
      <c r="F378" s="8">
        <v>3393.5</v>
      </c>
      <c r="G378" s="8">
        <v>0</v>
      </c>
      <c r="H378" s="8">
        <v>0</v>
      </c>
      <c r="I378" s="8">
        <v>0</v>
      </c>
      <c r="J378" s="8">
        <v>0</v>
      </c>
      <c r="K378" s="4">
        <f>+SUM(D378-E378-F378-G378-H378-I378-J378)</f>
        <v>936970.62</v>
      </c>
      <c r="L378" s="8">
        <f>K378/C378</f>
        <v>842.59947841726614</v>
      </c>
      <c r="M378" s="110">
        <f>MAX(ROUND((L378-M$2),2),0)</f>
        <v>182.3</v>
      </c>
      <c r="N378" s="125">
        <f>MAX(ROUND((M378*C378),2),0)</f>
        <v>202717.6</v>
      </c>
      <c r="O378" s="125">
        <f>ROUND(+N378*$O$2,2)</f>
        <v>260906.99</v>
      </c>
      <c r="P378" s="125">
        <f>+O378-R378</f>
        <v>0</v>
      </c>
      <c r="Q378" s="137">
        <f>N378/N$2</f>
        <v>1.3273521129785819E-2</v>
      </c>
      <c r="R378" s="8">
        <f>ROUND(Q378*N$435,2)-0</f>
        <v>260906.99</v>
      </c>
      <c r="S378" s="7">
        <v>194239.09</v>
      </c>
      <c r="T378" s="7">
        <f>+T377+1</f>
        <v>11</v>
      </c>
      <c r="U378" s="7">
        <f>+U377+1</f>
        <v>1</v>
      </c>
      <c r="V378" s="7">
        <f>SUM(A378-W378)</f>
        <v>0</v>
      </c>
      <c r="W378" s="9">
        <v>5985</v>
      </c>
      <c r="X378" s="10" t="s">
        <v>382</v>
      </c>
      <c r="Y378" s="11">
        <v>188.45806180698082</v>
      </c>
      <c r="Z378" s="144">
        <f>C378/Y378</f>
        <v>5.9005170133762332</v>
      </c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</row>
    <row r="379" spans="1:41" ht="15" x14ac:dyDescent="0.3">
      <c r="A379" s="7">
        <v>5992</v>
      </c>
      <c r="B379" s="7" t="s">
        <v>383</v>
      </c>
      <c r="C379" s="7">
        <v>397</v>
      </c>
      <c r="D379" s="8">
        <v>367574.53</v>
      </c>
      <c r="E379" s="8">
        <v>0</v>
      </c>
      <c r="F379" s="8">
        <v>0</v>
      </c>
      <c r="G379" s="8">
        <v>0</v>
      </c>
      <c r="H379" s="8">
        <v>0</v>
      </c>
      <c r="I379" s="8">
        <v>0</v>
      </c>
      <c r="J379" s="8">
        <v>0</v>
      </c>
      <c r="K379" s="4">
        <f>+SUM(D379-E379-F379-G379-H379-I379-J379)</f>
        <v>367574.53</v>
      </c>
      <c r="L379" s="8">
        <f>K379/C379</f>
        <v>925.88042821158695</v>
      </c>
      <c r="M379" s="110">
        <f>MAX(ROUND((L379-M$2),2),0)</f>
        <v>265.58</v>
      </c>
      <c r="N379" s="125">
        <f>MAX(ROUND((M379*C379),2),0)</f>
        <v>105435.26</v>
      </c>
      <c r="O379" s="125">
        <f>ROUND(+N379*$O$2,2)</f>
        <v>135700.09</v>
      </c>
      <c r="P379" s="125">
        <f>+O379-R379</f>
        <v>0</v>
      </c>
      <c r="Q379" s="137">
        <f>N379/N$2</f>
        <v>6.9036785727261052E-3</v>
      </c>
      <c r="R379" s="8">
        <f>ROUND(Q379*N$435,2)-0</f>
        <v>135700.09</v>
      </c>
      <c r="S379" s="7">
        <v>101025.51</v>
      </c>
      <c r="T379" s="7">
        <f>+T378+1</f>
        <v>12</v>
      </c>
      <c r="U379" s="7">
        <f>+U378+1</f>
        <v>2</v>
      </c>
      <c r="V379" s="7">
        <f>SUM(A379-W379)</f>
        <v>0</v>
      </c>
      <c r="W379" s="9">
        <v>5992</v>
      </c>
      <c r="X379" s="10" t="s">
        <v>383</v>
      </c>
      <c r="Y379" s="11">
        <v>350.25861123394844</v>
      </c>
      <c r="Z379" s="144">
        <f>C379/Y379</f>
        <v>1.1334482215908506</v>
      </c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</row>
    <row r="380" spans="1:41" ht="15" x14ac:dyDescent="0.3">
      <c r="A380" s="7">
        <v>6022</v>
      </c>
      <c r="B380" s="7" t="s">
        <v>384</v>
      </c>
      <c r="C380" s="7">
        <v>415</v>
      </c>
      <c r="D380" s="8">
        <v>163543.23000000001</v>
      </c>
      <c r="E380" s="8">
        <v>0</v>
      </c>
      <c r="F380" s="8">
        <v>0</v>
      </c>
      <c r="G380" s="8">
        <v>0</v>
      </c>
      <c r="H380" s="8">
        <v>0</v>
      </c>
      <c r="I380" s="8">
        <v>0</v>
      </c>
      <c r="J380" s="8">
        <v>0</v>
      </c>
      <c r="K380" s="4">
        <f>+SUM(D380-E380-F380-G380-H380-I380-J380)</f>
        <v>163543.23000000001</v>
      </c>
      <c r="L380" s="8">
        <f>K380/C380</f>
        <v>394.08007228915665</v>
      </c>
      <c r="M380" s="110">
        <f>MAX(ROUND((L380-M$2),2),0)</f>
        <v>0</v>
      </c>
      <c r="N380" s="125">
        <f>MAX(ROUND((M380*C380),2),0)</f>
        <v>0</v>
      </c>
      <c r="O380" s="125"/>
      <c r="P380" s="125"/>
      <c r="Q380" s="137">
        <f>N380/N$2</f>
        <v>0</v>
      </c>
      <c r="R380" s="8">
        <f>ROUND(Q380*N$435,2)-0</f>
        <v>0</v>
      </c>
      <c r="S380" s="7">
        <v>0</v>
      </c>
      <c r="T380" s="7">
        <f>+T379+1</f>
        <v>13</v>
      </c>
      <c r="U380" s="7"/>
      <c r="V380" s="7">
        <f>SUM(A380-W380)</f>
        <v>0</v>
      </c>
      <c r="W380" s="9">
        <v>6022</v>
      </c>
      <c r="X380" s="10" t="s">
        <v>384</v>
      </c>
      <c r="Y380" s="11">
        <v>27.386936265562078</v>
      </c>
      <c r="Z380" s="144">
        <f>C380/Y380</f>
        <v>15.153210128211569</v>
      </c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</row>
    <row r="381" spans="1:41" ht="15" x14ac:dyDescent="0.3">
      <c r="A381" s="7">
        <v>6027</v>
      </c>
      <c r="B381" s="7" t="s">
        <v>385</v>
      </c>
      <c r="C381" s="7">
        <v>536</v>
      </c>
      <c r="D381" s="8">
        <v>666304.19999999995</v>
      </c>
      <c r="E381" s="8">
        <v>0</v>
      </c>
      <c r="F381" s="8">
        <v>0</v>
      </c>
      <c r="G381" s="8">
        <v>0</v>
      </c>
      <c r="H381" s="8">
        <v>0</v>
      </c>
      <c r="I381" s="8">
        <v>0</v>
      </c>
      <c r="J381" s="8">
        <v>0</v>
      </c>
      <c r="K381" s="4">
        <f>+SUM(D381-E381-F381-G381-H381-I381-J381)</f>
        <v>666304.19999999995</v>
      </c>
      <c r="L381" s="8">
        <f>K381/C381</f>
        <v>1243.1048507462685</v>
      </c>
      <c r="M381" s="110">
        <f>MAX(ROUND((L381-M$2),2),0)</f>
        <v>582.79999999999995</v>
      </c>
      <c r="N381" s="125">
        <f>MAX(ROUND((M381*C381),2),0)</f>
        <v>312380.79999999999</v>
      </c>
      <c r="O381" s="125">
        <f>ROUND(+N381*$O$2,2)</f>
        <v>402048.63</v>
      </c>
      <c r="P381" s="125">
        <f>+O381-R381</f>
        <v>0</v>
      </c>
      <c r="Q381" s="137">
        <f>N381/N$2</f>
        <v>2.0454036301433116E-2</v>
      </c>
      <c r="R381" s="8">
        <f>ROUND(Q381*N$435,2)-0</f>
        <v>402048.63</v>
      </c>
      <c r="S381" s="7">
        <v>299315.71999999997</v>
      </c>
      <c r="T381" s="7">
        <f>+T380+1</f>
        <v>14</v>
      </c>
      <c r="U381" s="7">
        <f>+U380+1</f>
        <v>1</v>
      </c>
      <c r="V381" s="7">
        <f>SUM(A381-W381)</f>
        <v>0</v>
      </c>
      <c r="W381" s="9">
        <v>6027</v>
      </c>
      <c r="X381" s="10" t="s">
        <v>385</v>
      </c>
      <c r="Y381" s="11">
        <v>185.85763753078851</v>
      </c>
      <c r="Z381" s="144">
        <f>C381/Y381</f>
        <v>2.8839277584770127</v>
      </c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</row>
    <row r="382" spans="1:41" ht="15" x14ac:dyDescent="0.3">
      <c r="A382" s="7">
        <v>6069</v>
      </c>
      <c r="B382" s="7" t="s">
        <v>386</v>
      </c>
      <c r="C382" s="7">
        <v>54</v>
      </c>
      <c r="D382" s="8">
        <v>25394.42</v>
      </c>
      <c r="E382" s="8">
        <v>0</v>
      </c>
      <c r="F382" s="8">
        <v>0</v>
      </c>
      <c r="G382" s="8">
        <v>0</v>
      </c>
      <c r="H382" s="8">
        <v>0</v>
      </c>
      <c r="I382" s="8">
        <v>0</v>
      </c>
      <c r="J382" s="8">
        <v>0</v>
      </c>
      <c r="K382" s="4">
        <f>+SUM(D382-E382-F382-G382-H382-I382-J382)</f>
        <v>25394.42</v>
      </c>
      <c r="L382" s="8">
        <f>K382/C382</f>
        <v>470.26703703703703</v>
      </c>
      <c r="M382" s="110">
        <f>MAX(ROUND((L382-M$2),2),0)</f>
        <v>0</v>
      </c>
      <c r="N382" s="125">
        <f>MAX(ROUND((M382*C382),2),0)</f>
        <v>0</v>
      </c>
      <c r="O382" s="125"/>
      <c r="P382" s="125"/>
      <c r="Q382" s="137">
        <f>N382/N$2</f>
        <v>0</v>
      </c>
      <c r="R382" s="8">
        <f>ROUND(Q382*N$435,2)-0</f>
        <v>0</v>
      </c>
      <c r="S382" s="7">
        <v>0</v>
      </c>
      <c r="T382" s="7">
        <f>+T381+1</f>
        <v>15</v>
      </c>
      <c r="U382" s="7"/>
      <c r="V382" s="7">
        <f>SUM(A382-W382)</f>
        <v>0</v>
      </c>
      <c r="W382" s="9">
        <v>6069</v>
      </c>
      <c r="X382" s="10" t="s">
        <v>386</v>
      </c>
      <c r="Y382" s="11">
        <v>25.397505520505501</v>
      </c>
      <c r="Z382" s="144">
        <f>C382/Y382</f>
        <v>2.1261930608264401</v>
      </c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</row>
    <row r="383" spans="1:41" ht="15" x14ac:dyDescent="0.3">
      <c r="A383" s="7">
        <v>6104</v>
      </c>
      <c r="B383" s="7" t="s">
        <v>387</v>
      </c>
      <c r="C383" s="7">
        <v>173</v>
      </c>
      <c r="D383" s="8">
        <v>120247.99</v>
      </c>
      <c r="E383" s="8">
        <v>0</v>
      </c>
      <c r="F383" s="8">
        <v>0</v>
      </c>
      <c r="G383" s="8">
        <v>637.51</v>
      </c>
      <c r="H383" s="8">
        <v>0</v>
      </c>
      <c r="I383" s="8">
        <v>0</v>
      </c>
      <c r="J383" s="8">
        <v>0</v>
      </c>
      <c r="K383" s="4">
        <f>+SUM(D383-E383-F383-G383-H383-I383-J383)</f>
        <v>119610.48000000001</v>
      </c>
      <c r="L383" s="8">
        <f>K383/C383</f>
        <v>691.39005780346827</v>
      </c>
      <c r="M383" s="110">
        <f>MAX(ROUND((L383-M$2),2),0)</f>
        <v>31.09</v>
      </c>
      <c r="N383" s="125">
        <f>MAX(ROUND((M383*C383),2),0)</f>
        <v>5378.57</v>
      </c>
      <c r="O383" s="125">
        <f>ROUND(+N383*$O$2,2)</f>
        <v>6922.47</v>
      </c>
      <c r="P383" s="125">
        <f>+O383-R383</f>
        <v>0</v>
      </c>
      <c r="Q383" s="137">
        <f>N383/N$2</f>
        <v>3.5217742585267443E-4</v>
      </c>
      <c r="R383" s="8">
        <f>ROUND(Q383*N$435,2)-0</f>
        <v>6922.47</v>
      </c>
      <c r="S383" s="7">
        <v>5153.62</v>
      </c>
      <c r="T383" s="7">
        <f>+T382+1</f>
        <v>16</v>
      </c>
      <c r="U383" s="7">
        <f>+U382+1</f>
        <v>1</v>
      </c>
      <c r="V383" s="7">
        <f>SUM(A383-W383)</f>
        <v>0</v>
      </c>
      <c r="W383" s="9">
        <v>6104</v>
      </c>
      <c r="X383" s="10" t="s">
        <v>387</v>
      </c>
      <c r="Y383" s="11">
        <v>9.4383413836058008</v>
      </c>
      <c r="Z383" s="144">
        <f>C383/Y383</f>
        <v>18.329491694430267</v>
      </c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</row>
    <row r="384" spans="1:41" ht="15" x14ac:dyDescent="0.3">
      <c r="A384" s="7">
        <v>6113</v>
      </c>
      <c r="B384" s="7" t="s">
        <v>388</v>
      </c>
      <c r="C384" s="7">
        <v>1398</v>
      </c>
      <c r="D384" s="8">
        <v>665749.48</v>
      </c>
      <c r="E384" s="8">
        <v>5773.44</v>
      </c>
      <c r="F384" s="8">
        <v>0</v>
      </c>
      <c r="G384" s="8">
        <v>0</v>
      </c>
      <c r="H384" s="8">
        <v>0</v>
      </c>
      <c r="I384" s="8">
        <v>0</v>
      </c>
      <c r="J384" s="8">
        <v>0</v>
      </c>
      <c r="K384" s="4">
        <f>+SUM(D384-E384-F384-G384-H384-I384-J384)</f>
        <v>659976.04</v>
      </c>
      <c r="L384" s="8">
        <f>K384/C384</f>
        <v>472.08586552217457</v>
      </c>
      <c r="M384" s="110">
        <f>MAX(ROUND((L384-M$2),2),0)</f>
        <v>0</v>
      </c>
      <c r="N384" s="125">
        <f>MAX(ROUND((M384*C384),2),0)</f>
        <v>0</v>
      </c>
      <c r="O384" s="125"/>
      <c r="P384" s="125"/>
      <c r="Q384" s="137">
        <f>N384/N$2</f>
        <v>0</v>
      </c>
      <c r="R384" s="8">
        <f>ROUND(Q384*N$435,2)-0</f>
        <v>0</v>
      </c>
      <c r="S384" s="7">
        <v>0</v>
      </c>
      <c r="T384" s="7">
        <f>+T383+1</f>
        <v>17</v>
      </c>
      <c r="U384" s="7"/>
      <c r="V384" s="7">
        <f>SUM(A384-W384)</f>
        <v>0</v>
      </c>
      <c r="W384" s="9">
        <v>6113</v>
      </c>
      <c r="X384" s="10" t="s">
        <v>462</v>
      </c>
      <c r="Y384" s="11">
        <v>48.172284633475108</v>
      </c>
      <c r="Z384" s="144">
        <f>C384/Y384</f>
        <v>29.020836579308185</v>
      </c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</row>
    <row r="385" spans="1:41" ht="15" x14ac:dyDescent="0.3">
      <c r="A385" s="7">
        <v>6083</v>
      </c>
      <c r="B385" s="7" t="s">
        <v>389</v>
      </c>
      <c r="C385" s="7">
        <v>987</v>
      </c>
      <c r="D385" s="8">
        <v>362270.36</v>
      </c>
      <c r="E385" s="8">
        <v>0</v>
      </c>
      <c r="F385" s="8">
        <v>0</v>
      </c>
      <c r="G385" s="8">
        <v>0</v>
      </c>
      <c r="H385" s="8">
        <v>0</v>
      </c>
      <c r="I385" s="8">
        <v>0</v>
      </c>
      <c r="J385" s="8">
        <v>0</v>
      </c>
      <c r="K385" s="4">
        <f>+SUM(D385-E385-F385-G385-H385-I385-J385)</f>
        <v>362270.36</v>
      </c>
      <c r="L385" s="8">
        <f>K385/C385</f>
        <v>367.04190476190473</v>
      </c>
      <c r="M385" s="110">
        <f>MAX(ROUND((L385-M$2),2),0)</f>
        <v>0</v>
      </c>
      <c r="N385" s="125">
        <f>MAX(ROUND((M385*C385),2),0)</f>
        <v>0</v>
      </c>
      <c r="O385" s="125"/>
      <c r="P385" s="125"/>
      <c r="Q385" s="137">
        <f>N385/N$2</f>
        <v>0</v>
      </c>
      <c r="R385" s="8">
        <f>ROUND(Q385*N$435,2)-0</f>
        <v>0</v>
      </c>
      <c r="S385" s="7">
        <v>0</v>
      </c>
      <c r="T385" s="7">
        <f>+T384+1</f>
        <v>18</v>
      </c>
      <c r="U385" s="7"/>
      <c r="V385" s="7">
        <f>SUM(A385-W385)</f>
        <v>0</v>
      </c>
      <c r="W385" s="9">
        <v>6083</v>
      </c>
      <c r="X385" s="10" t="s">
        <v>389</v>
      </c>
      <c r="Y385" s="11">
        <v>86.720894793469313</v>
      </c>
      <c r="Z385" s="144">
        <f>C385/Y385</f>
        <v>11.381340129741465</v>
      </c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</row>
    <row r="386" spans="1:41" ht="15" x14ac:dyDescent="0.3">
      <c r="A386" s="7">
        <v>6118</v>
      </c>
      <c r="B386" s="7" t="s">
        <v>390</v>
      </c>
      <c r="C386" s="7">
        <v>824</v>
      </c>
      <c r="D386" s="8">
        <v>319586.42</v>
      </c>
      <c r="E386" s="8">
        <v>0</v>
      </c>
      <c r="F386" s="8">
        <v>0</v>
      </c>
      <c r="G386" s="8">
        <v>0</v>
      </c>
      <c r="H386" s="8">
        <v>0</v>
      </c>
      <c r="I386" s="8">
        <v>0</v>
      </c>
      <c r="J386" s="8">
        <v>0</v>
      </c>
      <c r="K386" s="4">
        <f>+SUM(D386-E386-F386-G386-H386-I386-J386)</f>
        <v>319586.42</v>
      </c>
      <c r="L386" s="8">
        <f>K386/C386</f>
        <v>387.84759708737863</v>
      </c>
      <c r="M386" s="110">
        <f>MAX(ROUND((L386-M$2),2),0)</f>
        <v>0</v>
      </c>
      <c r="N386" s="125">
        <f>MAX(ROUND((M386*C386),2),0)</f>
        <v>0</v>
      </c>
      <c r="O386" s="125"/>
      <c r="P386" s="125"/>
      <c r="Q386" s="137">
        <f>N386/N$2</f>
        <v>0</v>
      </c>
      <c r="R386" s="8">
        <f>ROUND(Q386*N$435,2)-0</f>
        <v>0</v>
      </c>
      <c r="S386" s="7">
        <v>0</v>
      </c>
      <c r="T386" s="7">
        <f>+T385+1</f>
        <v>19</v>
      </c>
      <c r="U386" s="7"/>
      <c r="V386" s="7">
        <f>SUM(A386-W386)</f>
        <v>0</v>
      </c>
      <c r="W386" s="9">
        <v>6118</v>
      </c>
      <c r="X386" s="10" t="s">
        <v>390</v>
      </c>
      <c r="Y386" s="11">
        <v>83.750268128974753</v>
      </c>
      <c r="Z386" s="144">
        <f>C386/Y386</f>
        <v>9.8387744709192635</v>
      </c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</row>
    <row r="387" spans="1:41" ht="15" x14ac:dyDescent="0.3">
      <c r="A387" s="7">
        <v>6125</v>
      </c>
      <c r="B387" s="7" t="s">
        <v>391</v>
      </c>
      <c r="C387" s="7">
        <v>3810</v>
      </c>
      <c r="D387" s="8">
        <v>1038390.68</v>
      </c>
      <c r="E387" s="8">
        <v>20652.97</v>
      </c>
      <c r="F387" s="8">
        <v>0</v>
      </c>
      <c r="G387" s="8">
        <v>0</v>
      </c>
      <c r="H387" s="8">
        <v>0</v>
      </c>
      <c r="I387" s="8">
        <v>0</v>
      </c>
      <c r="J387" s="8">
        <v>0</v>
      </c>
      <c r="K387" s="4">
        <f>+SUM(D387-E387-F387-G387-H387-I387-J387)</f>
        <v>1017737.7100000001</v>
      </c>
      <c r="L387" s="8">
        <f>K387/C387</f>
        <v>267.12275853018377</v>
      </c>
      <c r="M387" s="110">
        <f>MAX(ROUND((L387-M$2),2),0)</f>
        <v>0</v>
      </c>
      <c r="N387" s="125">
        <f>MAX(ROUND((M387*C387),2),0)</f>
        <v>0</v>
      </c>
      <c r="O387" s="125"/>
      <c r="P387" s="125"/>
      <c r="Q387" s="137">
        <f>N387/N$2</f>
        <v>0</v>
      </c>
      <c r="R387" s="8">
        <f>ROUND(Q387*N$435,2)-0</f>
        <v>0</v>
      </c>
      <c r="S387" s="7">
        <v>0</v>
      </c>
      <c r="T387" s="7">
        <f>+T386+1</f>
        <v>20</v>
      </c>
      <c r="U387" s="7"/>
      <c r="V387" s="7">
        <f>SUM(A387-W387)</f>
        <v>0</v>
      </c>
      <c r="W387" s="9">
        <v>6125</v>
      </c>
      <c r="X387" s="10" t="s">
        <v>463</v>
      </c>
      <c r="Y387" s="11">
        <v>164.22348707157397</v>
      </c>
      <c r="Z387" s="144">
        <f>C387/Y387</f>
        <v>23.200091947502475</v>
      </c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</row>
    <row r="388" spans="1:41" ht="15" x14ac:dyDescent="0.3">
      <c r="A388" s="148">
        <v>6174</v>
      </c>
      <c r="B388" s="148" t="s">
        <v>392</v>
      </c>
      <c r="C388" s="148">
        <v>12140</v>
      </c>
      <c r="D388" s="149">
        <v>4031529.19</v>
      </c>
      <c r="E388" s="149">
        <v>32371.98</v>
      </c>
      <c r="F388" s="149">
        <v>0</v>
      </c>
      <c r="G388" s="149">
        <v>0</v>
      </c>
      <c r="H388" s="149">
        <v>0</v>
      </c>
      <c r="I388" s="149">
        <v>0</v>
      </c>
      <c r="J388" s="149">
        <v>0</v>
      </c>
      <c r="K388" s="150">
        <f>+SUM(D388-E388-F388-G388-H388-I388-J388)</f>
        <v>3999157.21</v>
      </c>
      <c r="L388" s="149">
        <f>K388/C388</f>
        <v>329.41986902800659</v>
      </c>
      <c r="M388" s="151">
        <f>MAX(ROUND((L388-M$2),2),0)</f>
        <v>0</v>
      </c>
      <c r="N388" s="152">
        <f>MAX(ROUND((M388*C388),2),0)</f>
        <v>0</v>
      </c>
      <c r="O388" s="152"/>
      <c r="P388" s="152"/>
      <c r="Q388" s="153">
        <f>N388/N$2</f>
        <v>0</v>
      </c>
      <c r="R388" s="8">
        <f>ROUND(Q388*N$435,2)-0</f>
        <v>0</v>
      </c>
      <c r="S388" s="148">
        <v>0</v>
      </c>
      <c r="T388" s="7">
        <f>+T387+1</f>
        <v>21</v>
      </c>
      <c r="U388" s="148"/>
      <c r="V388" s="148">
        <f>SUM(A388-W388)</f>
        <v>0</v>
      </c>
      <c r="W388" s="154">
        <v>6174</v>
      </c>
      <c r="X388" s="155" t="s">
        <v>392</v>
      </c>
      <c r="Y388" s="156">
        <v>70.546489262324485</v>
      </c>
      <c r="Z388" s="157">
        <f>C388/Y388</f>
        <v>172.08510482864517</v>
      </c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</row>
    <row r="389" spans="1:41" ht="15" x14ac:dyDescent="0.3">
      <c r="A389" s="148">
        <v>6181</v>
      </c>
      <c r="B389" s="148" t="s">
        <v>393</v>
      </c>
      <c r="C389" s="148">
        <v>4262</v>
      </c>
      <c r="D389" s="149">
        <v>1177777.17</v>
      </c>
      <c r="E389" s="149">
        <v>0</v>
      </c>
      <c r="F389" s="149">
        <v>0</v>
      </c>
      <c r="G389" s="149">
        <v>0</v>
      </c>
      <c r="H389" s="149">
        <v>0</v>
      </c>
      <c r="I389" s="149">
        <v>0</v>
      </c>
      <c r="J389" s="149">
        <v>0</v>
      </c>
      <c r="K389" s="150">
        <f>+SUM(D389-E389-F389-G389-H389-I389-J389)</f>
        <v>1177777.17</v>
      </c>
      <c r="L389" s="149">
        <f>K389/C389</f>
        <v>276.34377522290004</v>
      </c>
      <c r="M389" s="151">
        <f>MAX(ROUND((L389-M$2),2),0)</f>
        <v>0</v>
      </c>
      <c r="N389" s="152">
        <f>MAX(ROUND((M389*C389),2),0)</f>
        <v>0</v>
      </c>
      <c r="O389" s="152"/>
      <c r="P389" s="152"/>
      <c r="Q389" s="153">
        <f>N389/N$2</f>
        <v>0</v>
      </c>
      <c r="R389" s="8">
        <f>ROUND(Q389*N$435,2)-0</f>
        <v>0</v>
      </c>
      <c r="S389" s="148">
        <v>0</v>
      </c>
      <c r="T389" s="7">
        <f>+T388+1</f>
        <v>22</v>
      </c>
      <c r="U389" s="148"/>
      <c r="V389" s="148">
        <f>SUM(A389-W389)</f>
        <v>0</v>
      </c>
      <c r="W389" s="154">
        <v>6181</v>
      </c>
      <c r="X389" s="155" t="s">
        <v>393</v>
      </c>
      <c r="Y389" s="156">
        <v>56.817916319413065</v>
      </c>
      <c r="Z389" s="157">
        <f>C389/Y389</f>
        <v>75.011550512347739</v>
      </c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</row>
    <row r="390" spans="1:41" ht="15" x14ac:dyDescent="0.3">
      <c r="A390" s="7">
        <v>6195</v>
      </c>
      <c r="B390" s="7" t="s">
        <v>394</v>
      </c>
      <c r="C390" s="7">
        <v>2109</v>
      </c>
      <c r="D390" s="8">
        <v>1333961.68</v>
      </c>
      <c r="E390" s="8">
        <v>0</v>
      </c>
      <c r="F390" s="8">
        <v>0</v>
      </c>
      <c r="G390" s="8">
        <v>0</v>
      </c>
      <c r="H390" s="8">
        <v>0</v>
      </c>
      <c r="I390" s="8">
        <v>0</v>
      </c>
      <c r="J390" s="8">
        <v>0</v>
      </c>
      <c r="K390" s="4">
        <f>+SUM(D390-E390-F390-G390-H390-I390-J390)</f>
        <v>1333961.68</v>
      </c>
      <c r="L390" s="8">
        <f>K390/C390</f>
        <v>632.50909435751532</v>
      </c>
      <c r="M390" s="110">
        <f>MAX(ROUND((L390-M$2),2),0)</f>
        <v>0</v>
      </c>
      <c r="N390" s="125">
        <f>MAX(ROUND((M390*C390),2),0)</f>
        <v>0</v>
      </c>
      <c r="O390" s="125"/>
      <c r="P390" s="125"/>
      <c r="Q390" s="137">
        <f>N390/N$2</f>
        <v>0</v>
      </c>
      <c r="R390" s="8">
        <f>ROUND(Q390*N$435,2)-0</f>
        <v>0</v>
      </c>
      <c r="S390" s="7">
        <v>0</v>
      </c>
      <c r="T390" s="7">
        <f>+T389+1</f>
        <v>23</v>
      </c>
      <c r="U390" s="7"/>
      <c r="V390" s="7">
        <f>SUM(A390-W390)</f>
        <v>0</v>
      </c>
      <c r="W390" s="9">
        <v>6195</v>
      </c>
      <c r="X390" s="10" t="s">
        <v>394</v>
      </c>
      <c r="Y390" s="11">
        <v>158.77050847921453</v>
      </c>
      <c r="Z390" s="144">
        <f>C390/Y390</f>
        <v>13.283323333792183</v>
      </c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</row>
    <row r="391" spans="1:41" ht="15" x14ac:dyDescent="0.3">
      <c r="A391" s="7">
        <v>6216</v>
      </c>
      <c r="B391" s="7" t="s">
        <v>395</v>
      </c>
      <c r="C391" s="7">
        <v>2151</v>
      </c>
      <c r="D391" s="8">
        <v>987728.49</v>
      </c>
      <c r="E391" s="8">
        <v>0</v>
      </c>
      <c r="F391" s="8">
        <v>0</v>
      </c>
      <c r="G391" s="8">
        <v>0</v>
      </c>
      <c r="H391" s="8">
        <v>0</v>
      </c>
      <c r="I391" s="8">
        <v>0</v>
      </c>
      <c r="J391" s="8">
        <v>0</v>
      </c>
      <c r="K391" s="4">
        <f>+SUM(D391-E391-F391-G391-H391-I391-J391)</f>
        <v>987728.49</v>
      </c>
      <c r="L391" s="8">
        <f>K391/C391</f>
        <v>459.19502092050209</v>
      </c>
      <c r="M391" s="110">
        <f>MAX(ROUND((L391-M$2),2),0)</f>
        <v>0</v>
      </c>
      <c r="N391" s="125">
        <f>MAX(ROUND((M391*C391),2),0)</f>
        <v>0</v>
      </c>
      <c r="O391" s="125"/>
      <c r="P391" s="125"/>
      <c r="Q391" s="137">
        <f>N391/N$2</f>
        <v>0</v>
      </c>
      <c r="R391" s="8">
        <f>ROUND(Q391*N$435,2)-0</f>
        <v>0</v>
      </c>
      <c r="S391" s="7">
        <v>0</v>
      </c>
      <c r="T391" s="7">
        <f>+T390+1</f>
        <v>24</v>
      </c>
      <c r="U391" s="7"/>
      <c r="V391" s="7">
        <f>SUM(A391-W391)</f>
        <v>0</v>
      </c>
      <c r="W391" s="9">
        <v>6216</v>
      </c>
      <c r="X391" s="10" t="s">
        <v>395</v>
      </c>
      <c r="Y391" s="11">
        <v>176.67869886498113</v>
      </c>
      <c r="Z391" s="144">
        <f>C391/Y391</f>
        <v>12.174642522377905</v>
      </c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</row>
    <row r="392" spans="1:41" ht="15" x14ac:dyDescent="0.3">
      <c r="A392" s="7">
        <v>6223</v>
      </c>
      <c r="B392" s="7" t="s">
        <v>396</v>
      </c>
      <c r="C392" s="7">
        <v>8436</v>
      </c>
      <c r="D392" s="8">
        <v>2915774.76</v>
      </c>
      <c r="E392" s="8">
        <v>0</v>
      </c>
      <c r="F392" s="8">
        <v>26723.52</v>
      </c>
      <c r="G392" s="8">
        <v>0</v>
      </c>
      <c r="H392" s="8">
        <v>0</v>
      </c>
      <c r="I392" s="8">
        <v>0</v>
      </c>
      <c r="J392" s="8">
        <v>0</v>
      </c>
      <c r="K392" s="4">
        <f>+SUM(D392-E392-F392-G392-H392-I392-J392)</f>
        <v>2889051.2399999998</v>
      </c>
      <c r="L392" s="8">
        <f>K392/C392</f>
        <v>342.46695590327164</v>
      </c>
      <c r="M392" s="110">
        <f>MAX(ROUND((L392-M$2),2),0)</f>
        <v>0</v>
      </c>
      <c r="N392" s="125">
        <f>MAX(ROUND((M392*C392),2),0)</f>
        <v>0</v>
      </c>
      <c r="O392" s="125"/>
      <c r="P392" s="125"/>
      <c r="Q392" s="137">
        <f>N392/N$2</f>
        <v>0</v>
      </c>
      <c r="R392" s="8">
        <f>ROUND(Q392*N$435,2)-0</f>
        <v>0</v>
      </c>
      <c r="S392" s="7">
        <v>0</v>
      </c>
      <c r="T392" s="7">
        <f>+T391+1</f>
        <v>25</v>
      </c>
      <c r="U392" s="7"/>
      <c r="V392" s="7">
        <f>SUM(A392-W392)</f>
        <v>0</v>
      </c>
      <c r="W392" s="9">
        <v>6223</v>
      </c>
      <c r="X392" s="10" t="s">
        <v>396</v>
      </c>
      <c r="Y392" s="11">
        <v>258.53018789300398</v>
      </c>
      <c r="Z392" s="144">
        <f>C392/Y392</f>
        <v>32.630618763528481</v>
      </c>
      <c r="AA392" s="7" t="s">
        <v>498</v>
      </c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</row>
    <row r="393" spans="1:41" ht="15" x14ac:dyDescent="0.3">
      <c r="A393" s="7">
        <v>6230</v>
      </c>
      <c r="B393" s="7" t="s">
        <v>397</v>
      </c>
      <c r="C393" s="7">
        <v>395</v>
      </c>
      <c r="D393" s="8">
        <v>392195.52</v>
      </c>
      <c r="E393" s="8">
        <v>0</v>
      </c>
      <c r="F393" s="8">
        <v>0</v>
      </c>
      <c r="G393" s="8">
        <v>0</v>
      </c>
      <c r="H393" s="8">
        <v>0</v>
      </c>
      <c r="I393" s="8">
        <v>0</v>
      </c>
      <c r="J393" s="8">
        <v>0</v>
      </c>
      <c r="K393" s="4">
        <f>+SUM(D393-E393-F393-G393-H393-I393-J393)</f>
        <v>392195.52</v>
      </c>
      <c r="L393" s="8">
        <f>K393/C393</f>
        <v>992.90005063291142</v>
      </c>
      <c r="M393" s="110">
        <f>MAX(ROUND((L393-M$2),2),0)</f>
        <v>332.6</v>
      </c>
      <c r="N393" s="125">
        <f>MAX(ROUND((M393*C393),2),0)</f>
        <v>131377</v>
      </c>
      <c r="O393" s="125">
        <f>ROUND(+N393*$O$2,2)</f>
        <v>169088.31</v>
      </c>
      <c r="P393" s="125">
        <f>+O393-R393</f>
        <v>0</v>
      </c>
      <c r="Q393" s="137">
        <f>N393/N$2</f>
        <v>8.6022890240801571E-3</v>
      </c>
      <c r="R393" s="8">
        <f>ROUND(Q393*N$435,2)-0</f>
        <v>169088.31</v>
      </c>
      <c r="S393" s="7">
        <v>125882.26</v>
      </c>
      <c r="T393" s="7">
        <f>+T392+1</f>
        <v>26</v>
      </c>
      <c r="U393" s="7">
        <f>+U392+1</f>
        <v>1</v>
      </c>
      <c r="V393" s="7">
        <f>SUM(A393-W393)</f>
        <v>0</v>
      </c>
      <c r="W393" s="9">
        <v>6230</v>
      </c>
      <c r="X393" s="10" t="s">
        <v>397</v>
      </c>
      <c r="Y393" s="11">
        <v>420.96758232206508</v>
      </c>
      <c r="Z393" s="144">
        <f>C393/Y393</f>
        <v>0.93831453201496562</v>
      </c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</row>
    <row r="394" spans="1:41" ht="15" x14ac:dyDescent="0.3">
      <c r="A394" s="7">
        <v>6237</v>
      </c>
      <c r="B394" s="7" t="s">
        <v>398</v>
      </c>
      <c r="C394" s="7">
        <v>1367</v>
      </c>
      <c r="D394" s="8">
        <v>924731.28</v>
      </c>
      <c r="E394" s="8">
        <v>0</v>
      </c>
      <c r="F394" s="8">
        <v>0</v>
      </c>
      <c r="G394" s="8">
        <v>0</v>
      </c>
      <c r="H394" s="8">
        <v>0</v>
      </c>
      <c r="I394" s="8">
        <v>0</v>
      </c>
      <c r="J394" s="8">
        <v>0</v>
      </c>
      <c r="K394" s="4">
        <f>+SUM(D394-E394-F394-G394-H394-I394-J394)</f>
        <v>924731.28</v>
      </c>
      <c r="L394" s="8">
        <f>K394/C394</f>
        <v>676.46765179224576</v>
      </c>
      <c r="M394" s="110">
        <f>MAX(ROUND((L394-M$2),2),0)</f>
        <v>16.170000000000002</v>
      </c>
      <c r="N394" s="125">
        <f>MAX(ROUND((M394*C394),2),0)</f>
        <v>22104.39</v>
      </c>
      <c r="O394" s="125">
        <f>ROUND(+N394*$O$2,2)</f>
        <v>28449.38</v>
      </c>
      <c r="P394" s="125">
        <f>+O394-R394</f>
        <v>0</v>
      </c>
      <c r="Q394" s="137">
        <f>N394/N$2</f>
        <v>1.4473488622893441E-3</v>
      </c>
      <c r="R394" s="8">
        <f>ROUND(Q394*N$435,2)-0</f>
        <v>28449.38</v>
      </c>
      <c r="S394" s="7">
        <v>21179.89</v>
      </c>
      <c r="T394" s="7">
        <f>+T393+1</f>
        <v>27</v>
      </c>
      <c r="U394" s="7"/>
      <c r="V394" s="7">
        <f>SUM(A394-W394)</f>
        <v>0</v>
      </c>
      <c r="W394" s="9">
        <v>6237</v>
      </c>
      <c r="X394" s="10" t="s">
        <v>398</v>
      </c>
      <c r="Y394" s="11">
        <v>175.53873560871472</v>
      </c>
      <c r="Z394" s="144">
        <f>C394/Y394</f>
        <v>7.7874549754483624</v>
      </c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</row>
    <row r="395" spans="1:41" ht="15" x14ac:dyDescent="0.3">
      <c r="A395" s="148">
        <v>6244</v>
      </c>
      <c r="B395" s="148" t="s">
        <v>399</v>
      </c>
      <c r="C395" s="148">
        <v>6114</v>
      </c>
      <c r="D395" s="149">
        <v>280867.81</v>
      </c>
      <c r="E395" s="149">
        <v>0</v>
      </c>
      <c r="F395" s="149">
        <v>0</v>
      </c>
      <c r="G395" s="149">
        <v>0</v>
      </c>
      <c r="H395" s="149">
        <v>0</v>
      </c>
      <c r="I395" s="149">
        <v>0</v>
      </c>
      <c r="J395" s="149">
        <v>0</v>
      </c>
      <c r="K395" s="150">
        <f>+SUM(D395-E395-F395-G395-H395-I395-J395)</f>
        <v>280867.81</v>
      </c>
      <c r="L395" s="149">
        <f>K395/C395</f>
        <v>45.93847072293098</v>
      </c>
      <c r="M395" s="151">
        <f>MAX(ROUND((L395-M$2),2),0)</f>
        <v>0</v>
      </c>
      <c r="N395" s="152">
        <f>MAX(ROUND((M395*C395),2),0)</f>
        <v>0</v>
      </c>
      <c r="O395" s="152"/>
      <c r="P395" s="152"/>
      <c r="Q395" s="153">
        <f>N395/N$2</f>
        <v>0</v>
      </c>
      <c r="R395" s="8">
        <f>ROUND(Q395*N$435,2)-0</f>
        <v>0</v>
      </c>
      <c r="S395" s="148">
        <v>0</v>
      </c>
      <c r="T395" s="7">
        <f>+T394+1</f>
        <v>28</v>
      </c>
      <c r="U395" s="148"/>
      <c r="V395" s="148">
        <f>SUM(A395-W395)</f>
        <v>0</v>
      </c>
      <c r="W395" s="154">
        <v>6244</v>
      </c>
      <c r="X395" s="155" t="s">
        <v>399</v>
      </c>
      <c r="Y395" s="156">
        <v>13.221593207243249</v>
      </c>
      <c r="Z395" s="157">
        <f>C395/Y395</f>
        <v>462.4253601033904</v>
      </c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</row>
    <row r="396" spans="1:41" ht="15" x14ac:dyDescent="0.3">
      <c r="A396" s="7">
        <v>6251</v>
      </c>
      <c r="B396" s="7" t="s">
        <v>400</v>
      </c>
      <c r="C396" s="7">
        <v>244</v>
      </c>
      <c r="D396" s="8">
        <v>193233.79</v>
      </c>
      <c r="E396" s="8">
        <v>0</v>
      </c>
      <c r="F396" s="8">
        <v>0</v>
      </c>
      <c r="G396" s="8">
        <v>0</v>
      </c>
      <c r="H396" s="8">
        <v>0</v>
      </c>
      <c r="I396" s="8">
        <v>0</v>
      </c>
      <c r="J396" s="8">
        <v>0</v>
      </c>
      <c r="K396" s="4">
        <f>+SUM(D396-E396-F396-G396-H396-I396-J396)</f>
        <v>193233.79</v>
      </c>
      <c r="L396" s="8">
        <f>K396/C396</f>
        <v>791.94176229508196</v>
      </c>
      <c r="M396" s="110">
        <f>MAX(ROUND((L396-M$2),2),0)</f>
        <v>131.63999999999999</v>
      </c>
      <c r="N396" s="125">
        <f>MAX(ROUND((M396*C396),2),0)</f>
        <v>32120.16</v>
      </c>
      <c r="O396" s="125">
        <f>ROUND(+N396*$O$2,2)</f>
        <v>41340.14</v>
      </c>
      <c r="P396" s="125">
        <f>+O396-R396</f>
        <v>0</v>
      </c>
      <c r="Q396" s="137">
        <f>N396/N$2</f>
        <v>2.1031603691643017E-3</v>
      </c>
      <c r="R396" s="8">
        <f>ROUND(Q396*N$435,2)-0</f>
        <v>41340.14</v>
      </c>
      <c r="S396" s="7">
        <v>30776.76</v>
      </c>
      <c r="T396" s="7">
        <f>+T395+1</f>
        <v>29</v>
      </c>
      <c r="U396" s="7">
        <f>+U395+1</f>
        <v>1</v>
      </c>
      <c r="V396" s="7">
        <f>SUM(A396-W396)</f>
        <v>0</v>
      </c>
      <c r="W396" s="9">
        <v>6251</v>
      </c>
      <c r="X396" s="10" t="s">
        <v>400</v>
      </c>
      <c r="Y396" s="11">
        <v>94.792322347951185</v>
      </c>
      <c r="Z396" s="144">
        <f>C396/Y396</f>
        <v>2.5740481291760835</v>
      </c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</row>
    <row r="397" spans="1:41" ht="15" x14ac:dyDescent="0.3">
      <c r="A397" s="7">
        <v>6293</v>
      </c>
      <c r="B397" s="7" t="s">
        <v>401</v>
      </c>
      <c r="C397" s="7">
        <v>619</v>
      </c>
      <c r="D397" s="8">
        <v>608655.97</v>
      </c>
      <c r="E397" s="8">
        <v>0</v>
      </c>
      <c r="F397" s="8">
        <v>0</v>
      </c>
      <c r="G397" s="8">
        <v>0</v>
      </c>
      <c r="H397" s="8">
        <v>0</v>
      </c>
      <c r="I397" s="8">
        <v>0</v>
      </c>
      <c r="J397" s="8">
        <v>0</v>
      </c>
      <c r="K397" s="4">
        <f>+SUM(D397-E397-F397-G397-H397-I397-J397)</f>
        <v>608655.97</v>
      </c>
      <c r="L397" s="8">
        <f>K397/C397</f>
        <v>983.2891276252019</v>
      </c>
      <c r="M397" s="110">
        <f>MAX(ROUND((L397-M$2),2),0)</f>
        <v>322.99</v>
      </c>
      <c r="N397" s="125">
        <f>MAX(ROUND((M397*C397),2),0)</f>
        <v>199930.81</v>
      </c>
      <c r="O397" s="125">
        <f>ROUND(+N397*$O$2,2)</f>
        <v>257320.26</v>
      </c>
      <c r="P397" s="125">
        <f>+O397-R397</f>
        <v>0</v>
      </c>
      <c r="Q397" s="137">
        <f>N397/N$2</f>
        <v>1.3091047994994979E-2</v>
      </c>
      <c r="R397" s="8">
        <f>ROUND(Q397*N$435,2)-0</f>
        <v>257320.26</v>
      </c>
      <c r="S397" s="7">
        <v>191568.86</v>
      </c>
      <c r="T397" s="7">
        <f>+T396+1</f>
        <v>30</v>
      </c>
      <c r="U397" s="7">
        <f>+U396+1</f>
        <v>2</v>
      </c>
      <c r="V397" s="7">
        <f>SUM(A397-W397)</f>
        <v>0</v>
      </c>
      <c r="W397" s="9">
        <v>6293</v>
      </c>
      <c r="X397" s="10" t="s">
        <v>401</v>
      </c>
      <c r="Y397" s="11">
        <v>488.0086355985145</v>
      </c>
      <c r="Z397" s="144">
        <f>C397/Y397</f>
        <v>1.2684201771159893</v>
      </c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</row>
    <row r="398" spans="1:41" ht="15" x14ac:dyDescent="0.3">
      <c r="A398" s="148">
        <v>6300</v>
      </c>
      <c r="B398" s="148" t="s">
        <v>402</v>
      </c>
      <c r="C398" s="148">
        <v>8156</v>
      </c>
      <c r="D398" s="149">
        <v>1931340.77</v>
      </c>
      <c r="E398" s="149">
        <v>2052.5</v>
      </c>
      <c r="F398" s="149">
        <v>0</v>
      </c>
      <c r="G398" s="149">
        <v>123526.8</v>
      </c>
      <c r="H398" s="149">
        <v>0</v>
      </c>
      <c r="I398" s="149">
        <v>0</v>
      </c>
      <c r="J398" s="149">
        <v>0</v>
      </c>
      <c r="K398" s="150">
        <f>+SUM(D398-E398-F398-G398-H398-I398-J398)</f>
        <v>1805761.47</v>
      </c>
      <c r="L398" s="149">
        <f>K398/C398</f>
        <v>221.40282859244726</v>
      </c>
      <c r="M398" s="151">
        <f>MAX(ROUND((L398-M$2),2),0)</f>
        <v>0</v>
      </c>
      <c r="N398" s="152">
        <f>MAX(ROUND((M398*C398),2),0)</f>
        <v>0</v>
      </c>
      <c r="O398" s="152"/>
      <c r="P398" s="152"/>
      <c r="Q398" s="153">
        <f>N398/N$2</f>
        <v>0</v>
      </c>
      <c r="R398" s="8">
        <f>ROUND(Q398*N$435,2)-0</f>
        <v>0</v>
      </c>
      <c r="S398" s="148">
        <v>0</v>
      </c>
      <c r="T398" s="7">
        <f>+T397+1</f>
        <v>31</v>
      </c>
      <c r="U398" s="148"/>
      <c r="V398" s="148">
        <f>SUM(A398-W398)</f>
        <v>0</v>
      </c>
      <c r="W398" s="154">
        <v>6300</v>
      </c>
      <c r="X398" s="155" t="s">
        <v>464</v>
      </c>
      <c r="Y398" s="156">
        <v>13.785666404524342</v>
      </c>
      <c r="Z398" s="157">
        <f>C398/Y398</f>
        <v>591.62899787878723</v>
      </c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</row>
    <row r="399" spans="1:41" ht="15" x14ac:dyDescent="0.3">
      <c r="A399" s="148">
        <v>6307</v>
      </c>
      <c r="B399" s="148" t="s">
        <v>403</v>
      </c>
      <c r="C399" s="148">
        <v>6491</v>
      </c>
      <c r="D399" s="149">
        <v>2006090.93</v>
      </c>
      <c r="E399" s="149">
        <v>12257.5</v>
      </c>
      <c r="F399" s="149">
        <v>0</v>
      </c>
      <c r="G399" s="149">
        <v>0</v>
      </c>
      <c r="H399" s="149">
        <v>0</v>
      </c>
      <c r="I399" s="149">
        <v>0</v>
      </c>
      <c r="J399" s="149">
        <v>0</v>
      </c>
      <c r="K399" s="150">
        <f>+SUM(D399-E399-F399-G399-H399-I399-J399)</f>
        <v>1993833.43</v>
      </c>
      <c r="L399" s="149">
        <f>K399/C399</f>
        <v>307.16891542135261</v>
      </c>
      <c r="M399" s="151">
        <f>MAX(ROUND((L399-M$2),2),0)</f>
        <v>0</v>
      </c>
      <c r="N399" s="152">
        <f>MAX(ROUND((M399*C399),2),0)</f>
        <v>0</v>
      </c>
      <c r="O399" s="152"/>
      <c r="P399" s="152"/>
      <c r="Q399" s="153">
        <f>N399/N$2</f>
        <v>0</v>
      </c>
      <c r="R399" s="8">
        <f>ROUND(Q399*N$435,2)-0</f>
        <v>0</v>
      </c>
      <c r="S399" s="148">
        <v>0</v>
      </c>
      <c r="T399" s="7">
        <f>+T398+1</f>
        <v>32</v>
      </c>
      <c r="U399" s="148"/>
      <c r="V399" s="148">
        <f>SUM(A399-W399)</f>
        <v>0</v>
      </c>
      <c r="W399" s="154">
        <v>6307</v>
      </c>
      <c r="X399" s="155" t="s">
        <v>403</v>
      </c>
      <c r="Y399" s="156">
        <v>100.41277177172287</v>
      </c>
      <c r="Z399" s="157">
        <f>C399/Y399</f>
        <v>64.643171236788064</v>
      </c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</row>
    <row r="400" spans="1:41" ht="15" x14ac:dyDescent="0.3">
      <c r="A400" s="148">
        <v>6328</v>
      </c>
      <c r="B400" s="148" t="s">
        <v>404</v>
      </c>
      <c r="C400" s="148">
        <v>3861</v>
      </c>
      <c r="D400" s="149">
        <v>1998800.69</v>
      </c>
      <c r="E400" s="149">
        <v>0</v>
      </c>
      <c r="F400" s="149">
        <v>0</v>
      </c>
      <c r="G400" s="149">
        <v>0</v>
      </c>
      <c r="H400" s="149">
        <v>0</v>
      </c>
      <c r="I400" s="149">
        <v>0</v>
      </c>
      <c r="J400" s="149">
        <v>0</v>
      </c>
      <c r="K400" s="150">
        <f>+SUM(D400-E400-F400-G400-H400-I400-J400)</f>
        <v>1998800.69</v>
      </c>
      <c r="L400" s="149">
        <f>K400/C400</f>
        <v>517.68989639989638</v>
      </c>
      <c r="M400" s="151">
        <f>MAX(ROUND((L400-M$2),2),0)</f>
        <v>0</v>
      </c>
      <c r="N400" s="152">
        <f>MAX(ROUND((M400*C400),2),0)</f>
        <v>0</v>
      </c>
      <c r="O400" s="152"/>
      <c r="P400" s="152"/>
      <c r="Q400" s="153">
        <f>N400/N$2</f>
        <v>0</v>
      </c>
      <c r="R400" s="8">
        <f>ROUND(Q400*N$435,2)-0</f>
        <v>0</v>
      </c>
      <c r="S400" s="148">
        <v>0</v>
      </c>
      <c r="T400" s="7">
        <f>+T399+1</f>
        <v>33</v>
      </c>
      <c r="U400" s="148"/>
      <c r="V400" s="148">
        <f>SUM(A400-W400)</f>
        <v>0</v>
      </c>
      <c r="W400" s="154">
        <v>6328</v>
      </c>
      <c r="X400" s="155" t="s">
        <v>465</v>
      </c>
      <c r="Y400" s="156">
        <v>46.792687478822366</v>
      </c>
      <c r="Z400" s="157">
        <f>C400/Y400</f>
        <v>82.51289267681895</v>
      </c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</row>
    <row r="401" spans="1:41" ht="15" x14ac:dyDescent="0.3">
      <c r="A401" s="7">
        <v>6370</v>
      </c>
      <c r="B401" s="7" t="s">
        <v>405</v>
      </c>
      <c r="C401" s="7">
        <v>1808</v>
      </c>
      <c r="D401" s="8">
        <v>808037.17</v>
      </c>
      <c r="E401" s="8">
        <v>0</v>
      </c>
      <c r="F401" s="8">
        <v>2091.2199999999998</v>
      </c>
      <c r="G401" s="8">
        <v>0</v>
      </c>
      <c r="H401" s="8">
        <v>0</v>
      </c>
      <c r="I401" s="8">
        <v>0</v>
      </c>
      <c r="J401" s="8">
        <v>0</v>
      </c>
      <c r="K401" s="4">
        <f>+SUM(D401-E401-F401-G401-H401-I401-J401)</f>
        <v>805945.95000000007</v>
      </c>
      <c r="L401" s="8">
        <f>K401/C401</f>
        <v>445.76656526548675</v>
      </c>
      <c r="M401" s="110">
        <f>MAX(ROUND((L401-M$2),2),0)</f>
        <v>0</v>
      </c>
      <c r="N401" s="125">
        <f>MAX(ROUND((M401*C401),2),0)</f>
        <v>0</v>
      </c>
      <c r="O401" s="125"/>
      <c r="P401" s="125"/>
      <c r="Q401" s="137">
        <f>N401/N$2</f>
        <v>0</v>
      </c>
      <c r="R401" s="8">
        <f>ROUND(Q401*N$435,2)-0</f>
        <v>0</v>
      </c>
      <c r="S401" s="7">
        <v>0</v>
      </c>
      <c r="T401" s="7">
        <f>+T400+1</f>
        <v>34</v>
      </c>
      <c r="U401" s="7"/>
      <c r="V401" s="7">
        <f>SUM(A401-W401)</f>
        <v>0</v>
      </c>
      <c r="W401" s="9">
        <v>6370</v>
      </c>
      <c r="X401" s="10" t="s">
        <v>405</v>
      </c>
      <c r="Y401" s="11">
        <v>94.608146253490546</v>
      </c>
      <c r="Z401" s="144">
        <f>C401/Y401</f>
        <v>19.110405092978919</v>
      </c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</row>
    <row r="402" spans="1:41" ht="15" x14ac:dyDescent="0.3">
      <c r="A402" s="7">
        <v>6321</v>
      </c>
      <c r="B402" s="7" t="s">
        <v>406</v>
      </c>
      <c r="C402" s="7">
        <v>1138</v>
      </c>
      <c r="D402" s="8">
        <v>1026337.49</v>
      </c>
      <c r="E402" s="8">
        <v>0</v>
      </c>
      <c r="F402" s="8">
        <v>0</v>
      </c>
      <c r="G402" s="8">
        <v>0</v>
      </c>
      <c r="H402" s="8">
        <v>0</v>
      </c>
      <c r="I402" s="8">
        <v>0</v>
      </c>
      <c r="J402" s="8">
        <v>0</v>
      </c>
      <c r="K402" s="4">
        <f>+SUM(D402-E402-F402-G402-H402-I402-J402)</f>
        <v>1026337.49</v>
      </c>
      <c r="L402" s="8">
        <f>K402/C402</f>
        <v>901.87828646748676</v>
      </c>
      <c r="M402" s="110">
        <f>MAX(ROUND((L402-M$2),2),0)</f>
        <v>241.58</v>
      </c>
      <c r="N402" s="125">
        <f>MAX(ROUND((M402*C402),2),0)</f>
        <v>274918.03999999998</v>
      </c>
      <c r="O402" s="125">
        <f>ROUND(+N402*$O$2,2)</f>
        <v>353832.31</v>
      </c>
      <c r="P402" s="125">
        <f>+O402-R402</f>
        <v>0</v>
      </c>
      <c r="Q402" s="137">
        <f>N402/N$2</f>
        <v>1.8001053746193239E-2</v>
      </c>
      <c r="R402" s="8">
        <f>ROUND(Q402*N$435,2)-0</f>
        <v>353832.31</v>
      </c>
      <c r="S402" s="7">
        <v>263419.81</v>
      </c>
      <c r="T402" s="7">
        <f>+T401+1</f>
        <v>35</v>
      </c>
      <c r="U402" s="7">
        <f>+U401+1</f>
        <v>1</v>
      </c>
      <c r="V402" s="7">
        <f>SUM(A402-W402)</f>
        <v>0</v>
      </c>
      <c r="W402" s="9">
        <v>6321</v>
      </c>
      <c r="X402" s="10" t="s">
        <v>406</v>
      </c>
      <c r="Y402" s="11">
        <v>170.21424952612443</v>
      </c>
      <c r="Z402" s="144">
        <f>C402/Y402</f>
        <v>6.685691727738341</v>
      </c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</row>
    <row r="403" spans="1:41" ht="15" x14ac:dyDescent="0.3">
      <c r="A403" s="7">
        <v>6335</v>
      </c>
      <c r="B403" s="7" t="s">
        <v>407</v>
      </c>
      <c r="C403" s="7">
        <v>1164</v>
      </c>
      <c r="D403" s="8">
        <v>1022464.75</v>
      </c>
      <c r="E403" s="8">
        <v>0</v>
      </c>
      <c r="F403" s="8">
        <v>0</v>
      </c>
      <c r="G403" s="8">
        <v>0</v>
      </c>
      <c r="H403" s="8">
        <v>0</v>
      </c>
      <c r="I403" s="8">
        <v>0</v>
      </c>
      <c r="J403" s="8">
        <v>2485</v>
      </c>
      <c r="K403" s="4">
        <f>+SUM(D403-E403-F403-G403-H403-I403-J403)</f>
        <v>1019979.75</v>
      </c>
      <c r="L403" s="8">
        <f>K403/C403</f>
        <v>876.27126288659792</v>
      </c>
      <c r="M403" s="110">
        <f>MAX(ROUND((L403-M$2),2),0)</f>
        <v>215.97</v>
      </c>
      <c r="N403" s="125">
        <f>MAX(ROUND((M403*C403),2),0)</f>
        <v>251389.08</v>
      </c>
      <c r="O403" s="125">
        <f>ROUND(+N403*$O$2,2)</f>
        <v>323549.45</v>
      </c>
      <c r="P403" s="125">
        <f>+O403-R403</f>
        <v>0</v>
      </c>
      <c r="Q403" s="137">
        <f>N403/N$2</f>
        <v>1.6460427043223765E-2</v>
      </c>
      <c r="R403" s="8">
        <f>ROUND(Q403*N$435,2)-0</f>
        <v>323549.45</v>
      </c>
      <c r="S403" s="7">
        <v>240874.93</v>
      </c>
      <c r="T403" s="7">
        <f>+T402+1</f>
        <v>36</v>
      </c>
      <c r="U403" s="7">
        <f>+U402+1</f>
        <v>2</v>
      </c>
      <c r="V403" s="7">
        <f>SUM(A403-W403)</f>
        <v>0</v>
      </c>
      <c r="W403" s="9">
        <v>6335</v>
      </c>
      <c r="X403" s="10" t="s">
        <v>407</v>
      </c>
      <c r="Y403" s="11">
        <v>286.86936418725907</v>
      </c>
      <c r="Z403" s="144">
        <f>C403/Y403</f>
        <v>4.0575960535129791</v>
      </c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</row>
    <row r="404" spans="1:41" ht="15" x14ac:dyDescent="0.3">
      <c r="A404" s="7">
        <v>6354</v>
      </c>
      <c r="B404" s="7" t="s">
        <v>408</v>
      </c>
      <c r="C404" s="7">
        <v>303</v>
      </c>
      <c r="D404" s="8">
        <v>254605.4</v>
      </c>
      <c r="E404" s="8">
        <v>0</v>
      </c>
      <c r="F404" s="8">
        <v>0</v>
      </c>
      <c r="G404" s="8">
        <v>0</v>
      </c>
      <c r="H404" s="8">
        <v>0</v>
      </c>
      <c r="I404" s="8">
        <v>0</v>
      </c>
      <c r="J404" s="8">
        <v>0</v>
      </c>
      <c r="K404" s="4">
        <f>+SUM(D404-E404-F404-G404-H404-I404-J404)</f>
        <v>254605.4</v>
      </c>
      <c r="L404" s="8">
        <f>K404/C404</f>
        <v>840.2818481848185</v>
      </c>
      <c r="M404" s="110">
        <f>MAX(ROUND((L404-M$2),2),0)</f>
        <v>179.98</v>
      </c>
      <c r="N404" s="125">
        <f>MAX(ROUND((M404*C404),2),0)</f>
        <v>54533.94</v>
      </c>
      <c r="O404" s="125">
        <f>ROUND(+N404*$O$2,2)</f>
        <v>70187.72</v>
      </c>
      <c r="P404" s="125">
        <f>+O404-R404</f>
        <v>0</v>
      </c>
      <c r="Q404" s="137">
        <f>N404/N$2</f>
        <v>3.5707674364755309E-3</v>
      </c>
      <c r="R404" s="8">
        <f>ROUND(Q404*N$435,2)-0</f>
        <v>70187.72</v>
      </c>
      <c r="S404" s="7">
        <v>52253.1</v>
      </c>
      <c r="T404" s="7">
        <f>+T403+1</f>
        <v>37</v>
      </c>
      <c r="U404" s="7">
        <f>+U403+1</f>
        <v>3</v>
      </c>
      <c r="V404" s="7">
        <f>SUM(A404-W404)</f>
        <v>0</v>
      </c>
      <c r="W404" s="9">
        <v>6354</v>
      </c>
      <c r="X404" s="10" t="s">
        <v>408</v>
      </c>
      <c r="Y404" s="11">
        <v>98.786576809382439</v>
      </c>
      <c r="Z404" s="144">
        <f>C404/Y404</f>
        <v>3.067218338627784</v>
      </c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</row>
    <row r="405" spans="1:41" ht="15" x14ac:dyDescent="0.3">
      <c r="A405" s="7">
        <v>6384</v>
      </c>
      <c r="B405" s="7" t="s">
        <v>409</v>
      </c>
      <c r="C405" s="7">
        <v>843</v>
      </c>
      <c r="D405" s="8">
        <v>331825.34000000003</v>
      </c>
      <c r="E405" s="8">
        <v>0</v>
      </c>
      <c r="F405" s="8">
        <v>1530</v>
      </c>
      <c r="G405" s="8">
        <v>0</v>
      </c>
      <c r="H405" s="8">
        <v>0</v>
      </c>
      <c r="I405" s="8">
        <v>0</v>
      </c>
      <c r="J405" s="8">
        <v>0</v>
      </c>
      <c r="K405" s="4">
        <f>+SUM(D405-E405-F405-G405-H405-I405-J405)</f>
        <v>330295.34000000003</v>
      </c>
      <c r="L405" s="8">
        <f>K405/C405</f>
        <v>391.80941874258605</v>
      </c>
      <c r="M405" s="110">
        <f>MAX(ROUND((L405-M$2),2),0)</f>
        <v>0</v>
      </c>
      <c r="N405" s="125">
        <f>MAX(ROUND((M405*C405),2),0)</f>
        <v>0</v>
      </c>
      <c r="O405" s="125"/>
      <c r="P405" s="125"/>
      <c r="Q405" s="137">
        <f>N405/N$2</f>
        <v>0</v>
      </c>
      <c r="R405" s="8">
        <f>ROUND(Q405*N$435,2)-0</f>
        <v>0</v>
      </c>
      <c r="S405" s="7">
        <v>0</v>
      </c>
      <c r="T405" s="7">
        <f>+T404+1</f>
        <v>38</v>
      </c>
      <c r="U405" s="7"/>
      <c r="V405" s="7">
        <f>SUM(A405-W405)</f>
        <v>0</v>
      </c>
      <c r="W405" s="9">
        <v>6384</v>
      </c>
      <c r="X405" s="10" t="s">
        <v>409</v>
      </c>
      <c r="Y405" s="11">
        <v>150.82939530113185</v>
      </c>
      <c r="Z405" s="144">
        <f>C405/Y405</f>
        <v>5.5890961991655876</v>
      </c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</row>
    <row r="406" spans="1:41" ht="15" x14ac:dyDescent="0.3">
      <c r="A406" s="7">
        <v>6412</v>
      </c>
      <c r="B406" s="7" t="s">
        <v>410</v>
      </c>
      <c r="C406" s="7">
        <v>457</v>
      </c>
      <c r="D406" s="8">
        <v>148008.93</v>
      </c>
      <c r="E406" s="8">
        <v>0</v>
      </c>
      <c r="F406" s="8">
        <v>0</v>
      </c>
      <c r="G406" s="8">
        <v>1578.17</v>
      </c>
      <c r="H406" s="8">
        <v>0</v>
      </c>
      <c r="I406" s="8">
        <v>0</v>
      </c>
      <c r="J406" s="8">
        <v>0</v>
      </c>
      <c r="K406" s="4">
        <f>+SUM(D406-E406-F406-G406-H406-I406-J406)</f>
        <v>146430.75999999998</v>
      </c>
      <c r="L406" s="8">
        <f>K406/C406</f>
        <v>320.41741794310718</v>
      </c>
      <c r="M406" s="110">
        <f>MAX(ROUND((L406-M$2),2),0)</f>
        <v>0</v>
      </c>
      <c r="N406" s="125">
        <f>MAX(ROUND((M406*C406),2),0)</f>
        <v>0</v>
      </c>
      <c r="O406" s="125"/>
      <c r="P406" s="125"/>
      <c r="Q406" s="137">
        <f>N406/N$2</f>
        <v>0</v>
      </c>
      <c r="R406" s="8">
        <f>ROUND(Q406*N$435,2)-0</f>
        <v>0</v>
      </c>
      <c r="S406" s="7">
        <v>0</v>
      </c>
      <c r="T406" s="7">
        <f>+T405+1</f>
        <v>39</v>
      </c>
      <c r="U406" s="7"/>
      <c r="V406" s="7">
        <f>SUM(A406-W406)</f>
        <v>0</v>
      </c>
      <c r="W406" s="9">
        <v>6412</v>
      </c>
      <c r="X406" s="10" t="s">
        <v>410</v>
      </c>
      <c r="Y406" s="11">
        <v>31.542035131908467</v>
      </c>
      <c r="Z406" s="144">
        <f>C406/Y406</f>
        <v>14.488602212534184</v>
      </c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</row>
    <row r="407" spans="1:41" ht="15" x14ac:dyDescent="0.3">
      <c r="A407" s="7">
        <v>6440</v>
      </c>
      <c r="B407" s="7" t="s">
        <v>411</v>
      </c>
      <c r="C407" s="7">
        <v>164</v>
      </c>
      <c r="D407" s="8">
        <v>130886.2</v>
      </c>
      <c r="E407" s="8">
        <v>0</v>
      </c>
      <c r="F407" s="8">
        <v>0</v>
      </c>
      <c r="G407" s="8">
        <v>0</v>
      </c>
      <c r="H407" s="8">
        <v>0</v>
      </c>
      <c r="I407" s="8">
        <v>0</v>
      </c>
      <c r="J407" s="8">
        <v>0</v>
      </c>
      <c r="K407" s="4">
        <f>+SUM(D407-E407-F407-G407-H407-I407-J407)</f>
        <v>130886.2</v>
      </c>
      <c r="L407" s="8">
        <f>K407/C407</f>
        <v>798.08658536585369</v>
      </c>
      <c r="M407" s="110">
        <f>MAX(ROUND((L407-M$2),2),0)</f>
        <v>137.79</v>
      </c>
      <c r="N407" s="125">
        <f>MAX(ROUND((M407*C407),2),0)</f>
        <v>22597.56</v>
      </c>
      <c r="O407" s="125">
        <f>ROUND(+N407*$O$2,2)</f>
        <v>29084.11</v>
      </c>
      <c r="P407" s="125">
        <f>+O407-R407</f>
        <v>0</v>
      </c>
      <c r="Q407" s="137">
        <f>N407/N$2</f>
        <v>1.4796405943124961E-3</v>
      </c>
      <c r="R407" s="8">
        <f>ROUND(Q407*N$435,2)-0</f>
        <v>29084.11</v>
      </c>
      <c r="S407" s="7">
        <v>21652.43</v>
      </c>
      <c r="T407" s="7">
        <f>+T406+1</f>
        <v>40</v>
      </c>
      <c r="U407" s="7">
        <f>+U406+1</f>
        <v>1</v>
      </c>
      <c r="V407" s="7">
        <f>SUM(A407-W407)</f>
        <v>0</v>
      </c>
      <c r="W407" s="9">
        <v>6440</v>
      </c>
      <c r="X407" s="10" t="s">
        <v>411</v>
      </c>
      <c r="Y407" s="11">
        <v>189.94095652639399</v>
      </c>
      <c r="Z407" s="144">
        <f>C407/Y407</f>
        <v>0.86342620885564902</v>
      </c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</row>
    <row r="408" spans="1:41" ht="15" x14ac:dyDescent="0.3">
      <c r="A408" s="148">
        <v>6419</v>
      </c>
      <c r="B408" s="148" t="s">
        <v>412</v>
      </c>
      <c r="C408" s="148">
        <v>2758</v>
      </c>
      <c r="D408" s="149">
        <v>101834.32</v>
      </c>
      <c r="E408" s="149">
        <v>0</v>
      </c>
      <c r="F408" s="149">
        <v>0</v>
      </c>
      <c r="G408" s="149">
        <v>0</v>
      </c>
      <c r="H408" s="149">
        <v>0</v>
      </c>
      <c r="I408" s="149">
        <v>0</v>
      </c>
      <c r="J408" s="149">
        <v>0</v>
      </c>
      <c r="K408" s="150">
        <f>+SUM(D408-E408-F408-G408-H408-I408-J408)</f>
        <v>101834.32</v>
      </c>
      <c r="L408" s="149">
        <f>K408/C408</f>
        <v>36.923248730964467</v>
      </c>
      <c r="M408" s="151">
        <f>MAX(ROUND((L408-M$2),2),0)</f>
        <v>0</v>
      </c>
      <c r="N408" s="152">
        <f>MAX(ROUND((M408*C408),2),0)</f>
        <v>0</v>
      </c>
      <c r="O408" s="152"/>
      <c r="P408" s="152"/>
      <c r="Q408" s="153">
        <f>N408/N$2</f>
        <v>0</v>
      </c>
      <c r="R408" s="8">
        <f>ROUND(Q408*N$435,2)-0</f>
        <v>0</v>
      </c>
      <c r="S408" s="148">
        <v>0</v>
      </c>
      <c r="T408" s="7">
        <f>+T407+1</f>
        <v>41</v>
      </c>
      <c r="U408" s="148"/>
      <c r="V408" s="148">
        <f>SUM(A408-W408)</f>
        <v>0</v>
      </c>
      <c r="W408" s="154">
        <v>6419</v>
      </c>
      <c r="X408" s="155" t="s">
        <v>412</v>
      </c>
      <c r="Y408" s="156">
        <v>2.1050842057543719</v>
      </c>
      <c r="Z408" s="157">
        <f>C408/Y408</f>
        <v>1310.1613666858761</v>
      </c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</row>
    <row r="409" spans="1:41" ht="15" x14ac:dyDescent="0.3">
      <c r="A409" s="7">
        <v>6426</v>
      </c>
      <c r="B409" s="7" t="s">
        <v>413</v>
      </c>
      <c r="C409" s="7">
        <v>767</v>
      </c>
      <c r="D409" s="8">
        <v>634826.25</v>
      </c>
      <c r="E409" s="8">
        <v>0</v>
      </c>
      <c r="F409" s="8">
        <v>0</v>
      </c>
      <c r="G409" s="8">
        <v>0</v>
      </c>
      <c r="H409" s="8">
        <v>0</v>
      </c>
      <c r="I409" s="8">
        <v>0</v>
      </c>
      <c r="J409" s="8">
        <v>0</v>
      </c>
      <c r="K409" s="4">
        <f>+SUM(D409-E409-F409-G409-H409-I409-J409)</f>
        <v>634826.25</v>
      </c>
      <c r="L409" s="8">
        <f>K409/C409</f>
        <v>827.67438070404171</v>
      </c>
      <c r="M409" s="110">
        <f>MAX(ROUND((L409-M$2),2),0)</f>
        <v>167.37</v>
      </c>
      <c r="N409" s="125">
        <f>MAX(ROUND((M409*C409),2),0)</f>
        <v>128372.79</v>
      </c>
      <c r="O409" s="125">
        <f>ROUND(+N409*$O$2,2)</f>
        <v>165221.76000000001</v>
      </c>
      <c r="P409" s="125">
        <f>+O409-R409</f>
        <v>0</v>
      </c>
      <c r="Q409" s="137">
        <f>N409/N$2</f>
        <v>8.4055796859994272E-3</v>
      </c>
      <c r="R409" s="8">
        <f>ROUND(Q409*N$435,2)-0</f>
        <v>165221.76000000001</v>
      </c>
      <c r="S409" s="7">
        <v>123003.7</v>
      </c>
      <c r="T409" s="7">
        <f>+T408+1</f>
        <v>42</v>
      </c>
      <c r="U409" s="7">
        <f>+U408+1</f>
        <v>1</v>
      </c>
      <c r="V409" s="7">
        <f>SUM(A409-W409)</f>
        <v>0</v>
      </c>
      <c r="W409" s="9">
        <v>6426</v>
      </c>
      <c r="X409" s="10" t="s">
        <v>413</v>
      </c>
      <c r="Y409" s="11">
        <v>139.60675710130982</v>
      </c>
      <c r="Z409" s="144">
        <f>C409/Y409</f>
        <v>5.4940034130540223</v>
      </c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</row>
    <row r="410" spans="1:41" ht="15" x14ac:dyDescent="0.3">
      <c r="A410" s="7">
        <v>6461</v>
      </c>
      <c r="B410" s="7" t="s">
        <v>414</v>
      </c>
      <c r="C410" s="7">
        <v>2156</v>
      </c>
      <c r="D410" s="8">
        <v>1248071.54</v>
      </c>
      <c r="E410" s="8">
        <v>0</v>
      </c>
      <c r="F410" s="8">
        <v>0</v>
      </c>
      <c r="G410" s="8">
        <v>0</v>
      </c>
      <c r="H410" s="8">
        <v>0</v>
      </c>
      <c r="I410" s="8">
        <v>0</v>
      </c>
      <c r="J410" s="8">
        <v>0</v>
      </c>
      <c r="K410" s="4">
        <f>+SUM(D410-E410-F410-G410-H410-I410-J410)</f>
        <v>1248071.54</v>
      </c>
      <c r="L410" s="8">
        <f>K410/C410</f>
        <v>578.88290352504634</v>
      </c>
      <c r="M410" s="110">
        <f>MAX(ROUND((L410-M$2),2),0)</f>
        <v>0</v>
      </c>
      <c r="N410" s="125">
        <f>MAX(ROUND((M410*C410),2),0)</f>
        <v>0</v>
      </c>
      <c r="O410" s="125"/>
      <c r="P410" s="125"/>
      <c r="Q410" s="137">
        <f>N410/N$2</f>
        <v>0</v>
      </c>
      <c r="R410" s="8">
        <f>ROUND(Q410*N$435,2)-0</f>
        <v>0</v>
      </c>
      <c r="S410" s="7">
        <v>0</v>
      </c>
      <c r="T410" s="7">
        <f>+T409+1</f>
        <v>43</v>
      </c>
      <c r="U410" s="7"/>
      <c r="V410" s="7">
        <f>SUM(A410-W410)</f>
        <v>0</v>
      </c>
      <c r="W410" s="9">
        <v>6461</v>
      </c>
      <c r="X410" s="10" t="s">
        <v>466</v>
      </c>
      <c r="Y410" s="11">
        <v>136.70208310105238</v>
      </c>
      <c r="Z410" s="144">
        <f>C410/Y410</f>
        <v>15.771522650508919</v>
      </c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</row>
    <row r="411" spans="1:41" ht="15" x14ac:dyDescent="0.3">
      <c r="A411" s="148">
        <v>6470</v>
      </c>
      <c r="B411" s="148" t="s">
        <v>415</v>
      </c>
      <c r="C411" s="148">
        <v>2191</v>
      </c>
      <c r="D411" s="149">
        <v>733921.02</v>
      </c>
      <c r="E411" s="149">
        <v>0</v>
      </c>
      <c r="F411" s="149">
        <v>0</v>
      </c>
      <c r="G411" s="149">
        <v>0</v>
      </c>
      <c r="H411" s="149">
        <v>0</v>
      </c>
      <c r="I411" s="149">
        <v>0</v>
      </c>
      <c r="J411" s="149">
        <v>0</v>
      </c>
      <c r="K411" s="150">
        <f>+SUM(D411-E411-F411-G411-H411-I411-J411)</f>
        <v>733921.02</v>
      </c>
      <c r="L411" s="149">
        <f>K411/C411</f>
        <v>334.97079872204472</v>
      </c>
      <c r="M411" s="151">
        <f>MAX(ROUND((L411-M$2),2),0)</f>
        <v>0</v>
      </c>
      <c r="N411" s="152">
        <f>MAX(ROUND((M411*C411),2),0)</f>
        <v>0</v>
      </c>
      <c r="O411" s="152"/>
      <c r="P411" s="152"/>
      <c r="Q411" s="153">
        <f>N411/N$2</f>
        <v>0</v>
      </c>
      <c r="R411" s="8">
        <f>ROUND(Q411*N$435,2)-0</f>
        <v>0</v>
      </c>
      <c r="S411" s="148">
        <v>0</v>
      </c>
      <c r="T411" s="7">
        <f>+T410+1</f>
        <v>44</v>
      </c>
      <c r="U411" s="148"/>
      <c r="V411" s="148">
        <f>SUM(A411-W411)</f>
        <v>0</v>
      </c>
      <c r="W411" s="154">
        <v>6470</v>
      </c>
      <c r="X411" s="155" t="s">
        <v>415</v>
      </c>
      <c r="Y411" s="156">
        <v>8.1357754403657054</v>
      </c>
      <c r="Z411" s="157">
        <f>C411/Y411</f>
        <v>269.30438481983396</v>
      </c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</row>
    <row r="412" spans="1:41" ht="15" x14ac:dyDescent="0.3">
      <c r="A412" s="7">
        <v>6475</v>
      </c>
      <c r="B412" s="7" t="s">
        <v>416</v>
      </c>
      <c r="C412" s="7">
        <v>573</v>
      </c>
      <c r="D412" s="8">
        <v>360895.61</v>
      </c>
      <c r="E412" s="8">
        <v>0</v>
      </c>
      <c r="F412" s="8">
        <v>0</v>
      </c>
      <c r="G412" s="8">
        <v>0</v>
      </c>
      <c r="H412" s="8">
        <v>0</v>
      </c>
      <c r="I412" s="8">
        <v>0</v>
      </c>
      <c r="J412" s="8">
        <v>0</v>
      </c>
      <c r="K412" s="4">
        <f>+SUM(D412-E412-F412-G412-H412-I412-J412)</f>
        <v>360895.61</v>
      </c>
      <c r="L412" s="8">
        <f>K412/C412</f>
        <v>629.83527050610815</v>
      </c>
      <c r="M412" s="110">
        <f>MAX(ROUND((L412-M$2),2),0)</f>
        <v>0</v>
      </c>
      <c r="N412" s="125">
        <f>MAX(ROUND((M412*C412),2),0)</f>
        <v>0</v>
      </c>
      <c r="O412" s="125"/>
      <c r="P412" s="125"/>
      <c r="Q412" s="137">
        <f>N412/N$2</f>
        <v>0</v>
      </c>
      <c r="R412" s="8">
        <f>ROUND(Q412*N$435,2)-0</f>
        <v>0</v>
      </c>
      <c r="S412" s="7">
        <v>0</v>
      </c>
      <c r="T412" s="7">
        <f>+T411+1</f>
        <v>45</v>
      </c>
      <c r="U412" s="7"/>
      <c r="V412" s="7">
        <f>SUM(A412-W412)</f>
        <v>0</v>
      </c>
      <c r="W412" s="9">
        <v>6475</v>
      </c>
      <c r="X412" s="10" t="s">
        <v>416</v>
      </c>
      <c r="Y412" s="11">
        <v>143.975711426092</v>
      </c>
      <c r="Z412" s="144">
        <f>C412/Y412</f>
        <v>3.9798379485288522</v>
      </c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</row>
    <row r="413" spans="1:41" ht="15" x14ac:dyDescent="0.3">
      <c r="A413" s="148">
        <v>6482</v>
      </c>
      <c r="B413" s="148" t="s">
        <v>417</v>
      </c>
      <c r="C413" s="148">
        <v>524</v>
      </c>
      <c r="D413" s="149">
        <v>156391.31</v>
      </c>
      <c r="E413" s="149">
        <v>0</v>
      </c>
      <c r="F413" s="149">
        <v>0</v>
      </c>
      <c r="G413" s="149">
        <v>0</v>
      </c>
      <c r="H413" s="149">
        <v>0</v>
      </c>
      <c r="I413" s="149">
        <v>0</v>
      </c>
      <c r="J413" s="149">
        <v>0</v>
      </c>
      <c r="K413" s="150">
        <f>+SUM(D413-E413-F413-G413-H413-I413-J413)</f>
        <v>156391.31</v>
      </c>
      <c r="L413" s="149">
        <f>K413/C413</f>
        <v>298.45669847328242</v>
      </c>
      <c r="M413" s="151">
        <f>MAX(ROUND((L413-M$2),2),0)</f>
        <v>0</v>
      </c>
      <c r="N413" s="152">
        <f>MAX(ROUND((M413*C413),2),0)</f>
        <v>0</v>
      </c>
      <c r="O413" s="152"/>
      <c r="P413" s="152"/>
      <c r="Q413" s="153">
        <f>N413/N$2</f>
        <v>0</v>
      </c>
      <c r="R413" s="8">
        <f>ROUND(Q413*N$435,2)-0</f>
        <v>0</v>
      </c>
      <c r="S413" s="148">
        <v>0</v>
      </c>
      <c r="T413" s="7">
        <f>+T412+1</f>
        <v>46</v>
      </c>
      <c r="U413" s="148"/>
      <c r="V413" s="148">
        <f>SUM(A413-W413)</f>
        <v>0</v>
      </c>
      <c r="W413" s="154">
        <v>6482</v>
      </c>
      <c r="X413" s="155" t="s">
        <v>417</v>
      </c>
      <c r="Y413" s="156">
        <v>10.27249637808772</v>
      </c>
      <c r="Z413" s="157">
        <f>C413/Y413</f>
        <v>51.009996082134947</v>
      </c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</row>
    <row r="414" spans="1:41" ht="15" x14ac:dyDescent="0.3">
      <c r="A414" s="7">
        <v>6545</v>
      </c>
      <c r="B414" s="7" t="s">
        <v>418</v>
      </c>
      <c r="C414" s="7">
        <v>927</v>
      </c>
      <c r="D414" s="8">
        <v>493944.42</v>
      </c>
      <c r="E414" s="8">
        <v>0</v>
      </c>
      <c r="F414" s="8">
        <v>1010</v>
      </c>
      <c r="G414" s="8">
        <v>0</v>
      </c>
      <c r="H414" s="8">
        <v>0</v>
      </c>
      <c r="I414" s="8">
        <v>0</v>
      </c>
      <c r="J414" s="8">
        <v>0</v>
      </c>
      <c r="K414" s="4">
        <f>+SUM(D414-E414-F414-G414-H414-I414-J414)</f>
        <v>492934.42</v>
      </c>
      <c r="L414" s="8">
        <f>K414/C414</f>
        <v>531.75234088457387</v>
      </c>
      <c r="M414" s="110">
        <f>MAX(ROUND((L414-M$2),2),0)</f>
        <v>0</v>
      </c>
      <c r="N414" s="125">
        <f>MAX(ROUND((M414*C414),2),0)</f>
        <v>0</v>
      </c>
      <c r="O414" s="125"/>
      <c r="P414" s="125"/>
      <c r="Q414" s="137">
        <f>N414/N$2</f>
        <v>0</v>
      </c>
      <c r="R414" s="8">
        <f>ROUND(Q414*N$435,2)-0</f>
        <v>0</v>
      </c>
      <c r="S414" s="7">
        <v>0</v>
      </c>
      <c r="T414" s="7">
        <f>+T413+1</f>
        <v>47</v>
      </c>
      <c r="U414" s="7"/>
      <c r="V414" s="7">
        <f>SUM(A414-W414)</f>
        <v>0</v>
      </c>
      <c r="W414" s="9">
        <v>6545</v>
      </c>
      <c r="X414" s="10" t="s">
        <v>418</v>
      </c>
      <c r="Y414" s="11">
        <v>48.338987561421646</v>
      </c>
      <c r="Z414" s="144">
        <f>C414/Y414</f>
        <v>19.177066934265287</v>
      </c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</row>
    <row r="415" spans="1:41" ht="15" x14ac:dyDescent="0.3">
      <c r="A415" s="7">
        <v>6608</v>
      </c>
      <c r="B415" s="7" t="s">
        <v>419</v>
      </c>
      <c r="C415" s="7">
        <v>1565</v>
      </c>
      <c r="D415" s="8">
        <v>930167.89</v>
      </c>
      <c r="E415" s="8">
        <v>1125</v>
      </c>
      <c r="F415" s="8">
        <v>0</v>
      </c>
      <c r="G415" s="8">
        <v>0</v>
      </c>
      <c r="H415" s="8">
        <v>0</v>
      </c>
      <c r="I415" s="8">
        <v>0</v>
      </c>
      <c r="J415" s="8">
        <v>0</v>
      </c>
      <c r="K415" s="4">
        <f>+SUM(D415-E415-F415-G415-H415-I415-J415)</f>
        <v>929042.89</v>
      </c>
      <c r="L415" s="8">
        <f>K415/C415</f>
        <v>593.63762939297123</v>
      </c>
      <c r="M415" s="110">
        <f>MAX(ROUND((L415-M$2),2),0)</f>
        <v>0</v>
      </c>
      <c r="N415" s="125">
        <f>MAX(ROUND((M415*C415),2),0)</f>
        <v>0</v>
      </c>
      <c r="O415" s="125"/>
      <c r="P415" s="125"/>
      <c r="Q415" s="137">
        <f>N415/N$2</f>
        <v>0</v>
      </c>
      <c r="R415" s="8">
        <f>ROUND(Q415*N$435,2)-0</f>
        <v>0</v>
      </c>
      <c r="S415" s="7">
        <v>0</v>
      </c>
      <c r="T415" s="7">
        <f>+T414+1</f>
        <v>48</v>
      </c>
      <c r="U415" s="7"/>
      <c r="V415" s="7">
        <f>SUM(A415-W415)</f>
        <v>0</v>
      </c>
      <c r="W415" s="9">
        <v>6608</v>
      </c>
      <c r="X415" s="10" t="s">
        <v>419</v>
      </c>
      <c r="Y415" s="11">
        <v>129.46178450402377</v>
      </c>
      <c r="Z415" s="144">
        <f>C415/Y415</f>
        <v>12.088509408360261</v>
      </c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</row>
    <row r="416" spans="1:41" ht="15" x14ac:dyDescent="0.3">
      <c r="A416" s="7">
        <v>6615</v>
      </c>
      <c r="B416" s="7" t="s">
        <v>420</v>
      </c>
      <c r="C416" s="7">
        <v>277</v>
      </c>
      <c r="D416" s="8">
        <v>248462.35</v>
      </c>
      <c r="E416" s="8">
        <v>0</v>
      </c>
      <c r="F416" s="8">
        <v>0</v>
      </c>
      <c r="G416" s="8">
        <v>0</v>
      </c>
      <c r="H416" s="8">
        <v>0</v>
      </c>
      <c r="I416" s="8">
        <v>0</v>
      </c>
      <c r="J416" s="8">
        <v>0</v>
      </c>
      <c r="K416" s="4">
        <f>+SUM(D416-E416-F416-G416-H416-I416-J416)</f>
        <v>248462.35</v>
      </c>
      <c r="L416" s="8">
        <f>K416/C416</f>
        <v>896.97599277978338</v>
      </c>
      <c r="M416" s="110">
        <f>MAX(ROUND((L416-M$2),2),0)</f>
        <v>236.68</v>
      </c>
      <c r="N416" s="125">
        <f>MAX(ROUND((M416*C416),2),0)</f>
        <v>65560.36</v>
      </c>
      <c r="O416" s="125">
        <f>ROUND(+N416*$O$2,2)</f>
        <v>84379.23</v>
      </c>
      <c r="P416" s="125">
        <f>+O416-R416</f>
        <v>0</v>
      </c>
      <c r="Q416" s="137">
        <f>N416/N$2</f>
        <v>4.29275417495257E-3</v>
      </c>
      <c r="R416" s="8">
        <f>ROUND(Q416*N$435,2)-0</f>
        <v>84379.23</v>
      </c>
      <c r="S416" s="7">
        <v>62818.35</v>
      </c>
      <c r="T416" s="7">
        <f>+T415+1</f>
        <v>49</v>
      </c>
      <c r="U416" s="7">
        <f>+U415+1</f>
        <v>1</v>
      </c>
      <c r="V416" s="7">
        <f>SUM(A416-W416)</f>
        <v>0</v>
      </c>
      <c r="W416" s="9">
        <v>6615</v>
      </c>
      <c r="X416" s="10" t="s">
        <v>420</v>
      </c>
      <c r="Y416" s="11">
        <v>661.20998246072304</v>
      </c>
      <c r="Z416" s="144">
        <f>C416/Y416</f>
        <v>0.41892894443173995</v>
      </c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</row>
    <row r="417" spans="1:41" ht="15" x14ac:dyDescent="0.3">
      <c r="A417" s="7">
        <v>6678</v>
      </c>
      <c r="B417" s="7" t="s">
        <v>421</v>
      </c>
      <c r="C417" s="7">
        <v>1817</v>
      </c>
      <c r="D417" s="8">
        <v>772555.68</v>
      </c>
      <c r="E417" s="8">
        <v>0</v>
      </c>
      <c r="F417" s="8">
        <v>0</v>
      </c>
      <c r="G417" s="8">
        <v>0</v>
      </c>
      <c r="H417" s="8">
        <v>0</v>
      </c>
      <c r="I417" s="8">
        <v>0</v>
      </c>
      <c r="J417" s="8">
        <v>0</v>
      </c>
      <c r="K417" s="4">
        <f>+SUM(D417-E417-F417-G417-H417-I417-J417)</f>
        <v>772555.68</v>
      </c>
      <c r="L417" s="8">
        <f>K417/C417</f>
        <v>425.1819922949918</v>
      </c>
      <c r="M417" s="110">
        <f>MAX(ROUND((L417-M$2),2),0)</f>
        <v>0</v>
      </c>
      <c r="N417" s="125">
        <f>MAX(ROUND((M417*C417),2),0)</f>
        <v>0</v>
      </c>
      <c r="O417" s="125"/>
      <c r="P417" s="125"/>
      <c r="Q417" s="137">
        <f>N417/N$2</f>
        <v>0</v>
      </c>
      <c r="R417" s="8">
        <f>ROUND(Q417*N$435,2)-0</f>
        <v>0</v>
      </c>
      <c r="S417" s="7">
        <v>0</v>
      </c>
      <c r="T417" s="7">
        <f>+T416+1</f>
        <v>50</v>
      </c>
      <c r="U417" s="7"/>
      <c r="V417" s="7">
        <f>SUM(A417-W417)</f>
        <v>0</v>
      </c>
      <c r="W417" s="9">
        <v>6678</v>
      </c>
      <c r="X417" s="10" t="s">
        <v>421</v>
      </c>
      <c r="Y417" s="11">
        <v>186.59021508794768</v>
      </c>
      <c r="Z417" s="144">
        <f>C417/Y417</f>
        <v>9.7379168524114341</v>
      </c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</row>
    <row r="418" spans="1:41" ht="15" x14ac:dyDescent="0.3">
      <c r="A418" s="7">
        <v>469</v>
      </c>
      <c r="B418" s="7" t="s">
        <v>422</v>
      </c>
      <c r="C418" s="7">
        <v>771</v>
      </c>
      <c r="D418" s="8">
        <v>583875.24</v>
      </c>
      <c r="E418" s="8">
        <v>0</v>
      </c>
      <c r="F418" s="8">
        <v>2999.71</v>
      </c>
      <c r="G418" s="8">
        <v>0</v>
      </c>
      <c r="H418" s="8">
        <v>0</v>
      </c>
      <c r="I418" s="8">
        <v>0</v>
      </c>
      <c r="J418" s="8">
        <v>0</v>
      </c>
      <c r="K418" s="4">
        <f>+SUM(D418-E418-F418-G418-H418-I418-J418)</f>
        <v>580875.53</v>
      </c>
      <c r="L418" s="8">
        <f>K418/C418</f>
        <v>753.40535667963684</v>
      </c>
      <c r="M418" s="110">
        <f>MAX(ROUND((L418-M$2),2),0)</f>
        <v>93.11</v>
      </c>
      <c r="N418" s="125">
        <f>MAX(ROUND((M418*C418),2),0)</f>
        <v>71787.81</v>
      </c>
      <c r="O418" s="125">
        <f>ROUND(+N418*$O$2,2)</f>
        <v>92394.25</v>
      </c>
      <c r="P418" s="125">
        <f>+O418-R418</f>
        <v>0</v>
      </c>
      <c r="Q418" s="137">
        <f>N418/N$2</f>
        <v>4.7005144738101164E-3</v>
      </c>
      <c r="R418" s="8">
        <f>ROUND(Q418*N$435,2)-0</f>
        <v>92394.25</v>
      </c>
      <c r="S418" s="7">
        <v>68785.34</v>
      </c>
      <c r="T418" s="7">
        <f>+T417+1</f>
        <v>51</v>
      </c>
      <c r="U418" s="7">
        <f>+U417+1</f>
        <v>1</v>
      </c>
      <c r="V418" s="7">
        <f>SUM(A418-W418)</f>
        <v>0</v>
      </c>
      <c r="W418" s="9">
        <v>469</v>
      </c>
      <c r="X418" s="10" t="s">
        <v>422</v>
      </c>
      <c r="Y418" s="11">
        <v>104.29684097576956</v>
      </c>
      <c r="Z418" s="144">
        <f>C418/Y418</f>
        <v>7.3923619621338315</v>
      </c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</row>
    <row r="419" spans="1:41" ht="15" x14ac:dyDescent="0.3">
      <c r="A419" s="7">
        <v>6685</v>
      </c>
      <c r="B419" s="7" t="s">
        <v>423</v>
      </c>
      <c r="C419" s="7">
        <v>5053</v>
      </c>
      <c r="D419" s="8">
        <v>2775355.32</v>
      </c>
      <c r="E419" s="8">
        <v>0</v>
      </c>
      <c r="F419" s="8">
        <v>21166.34</v>
      </c>
      <c r="G419" s="8">
        <v>0</v>
      </c>
      <c r="H419" s="8">
        <v>0</v>
      </c>
      <c r="I419" s="8">
        <v>0</v>
      </c>
      <c r="J419" s="8">
        <v>0</v>
      </c>
      <c r="K419" s="4">
        <f>+SUM(D419-E419-F419-G419-H419-I419-J419)</f>
        <v>2754188.98</v>
      </c>
      <c r="L419" s="8">
        <f>K419/C419</f>
        <v>545.060158321789</v>
      </c>
      <c r="M419" s="110">
        <f>MAX(ROUND((L419-M$2),2),0)</f>
        <v>0</v>
      </c>
      <c r="N419" s="125">
        <f>MAX(ROUND((M419*C419),2),0)</f>
        <v>0</v>
      </c>
      <c r="O419" s="125"/>
      <c r="P419" s="125"/>
      <c r="Q419" s="137">
        <f>N419/N$2</f>
        <v>0</v>
      </c>
      <c r="R419" s="8">
        <f>ROUND(Q419*N$435,2)-0</f>
        <v>0</v>
      </c>
      <c r="S419" s="7">
        <v>0</v>
      </c>
      <c r="T419" s="7">
        <f>+T418+1</f>
        <v>52</v>
      </c>
      <c r="U419" s="7"/>
      <c r="V419" s="7">
        <f>SUM(A419-W419)</f>
        <v>0</v>
      </c>
      <c r="W419" s="9">
        <v>6685</v>
      </c>
      <c r="X419" s="10" t="s">
        <v>423</v>
      </c>
      <c r="Y419" s="11">
        <v>236.38724418633734</v>
      </c>
      <c r="Z419" s="144">
        <f>C419/Y419</f>
        <v>21.375941910033283</v>
      </c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</row>
    <row r="420" spans="1:41" ht="15" x14ac:dyDescent="0.3">
      <c r="A420" s="7">
        <v>6692</v>
      </c>
      <c r="B420" s="7" t="s">
        <v>424</v>
      </c>
      <c r="C420" s="7">
        <v>1094</v>
      </c>
      <c r="D420" s="8">
        <v>583916.22</v>
      </c>
      <c r="E420" s="8">
        <v>0</v>
      </c>
      <c r="F420" s="8">
        <v>0</v>
      </c>
      <c r="G420" s="8">
        <v>0</v>
      </c>
      <c r="H420" s="8">
        <v>0</v>
      </c>
      <c r="I420" s="8">
        <v>0</v>
      </c>
      <c r="J420" s="8">
        <v>0</v>
      </c>
      <c r="K420" s="4">
        <f>+SUM(D420-E420-F420-G420-H420-I420-J420)</f>
        <v>583916.22</v>
      </c>
      <c r="L420" s="8">
        <f>K420/C420</f>
        <v>533.74425959780615</v>
      </c>
      <c r="M420" s="110">
        <f>MAX(ROUND((L420-M$2),2),0)</f>
        <v>0</v>
      </c>
      <c r="N420" s="125">
        <f>MAX(ROUND((M420*C420),2),0)</f>
        <v>0</v>
      </c>
      <c r="O420" s="125"/>
      <c r="P420" s="125"/>
      <c r="Q420" s="137">
        <f>N420/N$2</f>
        <v>0</v>
      </c>
      <c r="R420" s="8">
        <f>ROUND(Q420*N$435,2)-0</f>
        <v>0</v>
      </c>
      <c r="S420" s="7">
        <v>0</v>
      </c>
      <c r="T420" s="7">
        <f>+T419+1</f>
        <v>53</v>
      </c>
      <c r="U420" s="7"/>
      <c r="V420" s="7">
        <f>SUM(A420-W420)</f>
        <v>0</v>
      </c>
      <c r="W420" s="9">
        <v>6692</v>
      </c>
      <c r="X420" s="10" t="s">
        <v>424</v>
      </c>
      <c r="Y420" s="11">
        <v>251.62672049566459</v>
      </c>
      <c r="Z420" s="144">
        <f>C420/Y420</f>
        <v>4.3477099643670361</v>
      </c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</row>
    <row r="421" spans="1:41" ht="15" x14ac:dyDescent="0.3">
      <c r="A421" s="7">
        <v>6713</v>
      </c>
      <c r="B421" s="7" t="s">
        <v>425</v>
      </c>
      <c r="C421" s="7">
        <v>383</v>
      </c>
      <c r="D421" s="8">
        <v>329770.95</v>
      </c>
      <c r="E421" s="8">
        <v>0</v>
      </c>
      <c r="F421" s="8">
        <v>0</v>
      </c>
      <c r="G421" s="8">
        <v>0</v>
      </c>
      <c r="H421" s="8">
        <v>0</v>
      </c>
      <c r="I421" s="8">
        <v>0</v>
      </c>
      <c r="J421" s="8">
        <v>0</v>
      </c>
      <c r="K421" s="4">
        <f>+SUM(D421-E421-F421-G421-H421-I421-J421)</f>
        <v>329770.95</v>
      </c>
      <c r="L421" s="8">
        <f>K421/C421</f>
        <v>861.02075718015669</v>
      </c>
      <c r="M421" s="110">
        <f>MAX(ROUND((L421-M$2),2),0)</f>
        <v>200.72</v>
      </c>
      <c r="N421" s="125">
        <f>MAX(ROUND((M421*C421),2),0)</f>
        <v>76875.759999999995</v>
      </c>
      <c r="O421" s="125">
        <f>ROUND(+N421*$O$2,2)</f>
        <v>98942.68</v>
      </c>
      <c r="P421" s="125">
        <f>+O421-R421</f>
        <v>0</v>
      </c>
      <c r="Q421" s="137">
        <f>N421/N$2</f>
        <v>5.0336627146747174E-3</v>
      </c>
      <c r="R421" s="8">
        <f>ROUND(Q421*N$435,2)-0</f>
        <v>98942.68</v>
      </c>
      <c r="S421" s="7">
        <v>73660.490000000005</v>
      </c>
      <c r="T421" s="7">
        <v>1</v>
      </c>
      <c r="U421" s="7">
        <f>+U420+1</f>
        <v>1</v>
      </c>
      <c r="V421" s="7">
        <f>SUM(A421-W421)</f>
        <v>0</v>
      </c>
      <c r="W421" s="9">
        <v>6713</v>
      </c>
      <c r="X421" s="10" t="s">
        <v>425</v>
      </c>
      <c r="Y421" s="11">
        <v>93.638197207158157</v>
      </c>
      <c r="Z421" s="144">
        <f>C421/Y421</f>
        <v>4.0902111683406224</v>
      </c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</row>
    <row r="422" spans="1:41" ht="15" x14ac:dyDescent="0.3">
      <c r="A422" s="7">
        <v>6720</v>
      </c>
      <c r="B422" s="7" t="s">
        <v>426</v>
      </c>
      <c r="C422" s="7">
        <v>446</v>
      </c>
      <c r="D422" s="8">
        <v>454394.1</v>
      </c>
      <c r="E422" s="8">
        <v>0</v>
      </c>
      <c r="F422" s="8">
        <v>0</v>
      </c>
      <c r="G422" s="8">
        <v>0</v>
      </c>
      <c r="H422" s="8">
        <v>0</v>
      </c>
      <c r="I422" s="8">
        <v>0</v>
      </c>
      <c r="J422" s="8">
        <v>0</v>
      </c>
      <c r="K422" s="4">
        <f>+SUM(D422-E422-F422-G422-H422-I422-J422)</f>
        <v>454394.1</v>
      </c>
      <c r="L422" s="8">
        <f>K422/C422</f>
        <v>1018.8208520179371</v>
      </c>
      <c r="M422" s="110">
        <f>MAX(ROUND((L422-M$2),2),0)</f>
        <v>358.52</v>
      </c>
      <c r="N422" s="125">
        <f>MAX(ROUND((M422*C422),2),0)</f>
        <v>159899.92000000001</v>
      </c>
      <c r="O422" s="125">
        <f>ROUND(+N422*$O$2,2)</f>
        <v>205798.64</v>
      </c>
      <c r="P422" s="125">
        <f>+O422-R422</f>
        <v>0</v>
      </c>
      <c r="Q422" s="137">
        <f>N422/N$2</f>
        <v>1.0469909700840293E-2</v>
      </c>
      <c r="R422" s="8">
        <f>ROUND(Q422*N$435,2)-0</f>
        <v>205798.64</v>
      </c>
      <c r="S422" s="7">
        <v>153212.23000000001</v>
      </c>
      <c r="T422" s="7">
        <f>+T421+1</f>
        <v>2</v>
      </c>
      <c r="U422" s="7">
        <f>+U421+1</f>
        <v>2</v>
      </c>
      <c r="V422" s="7">
        <f>SUM(A422-W422)</f>
        <v>0</v>
      </c>
      <c r="W422" s="9">
        <v>6720</v>
      </c>
      <c r="X422" s="10" t="s">
        <v>426</v>
      </c>
      <c r="Y422" s="11">
        <v>107.4560335190822</v>
      </c>
      <c r="Z422" s="144">
        <f>C422/Y422</f>
        <v>4.1505347386640574</v>
      </c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</row>
    <row r="423" spans="1:41" ht="15" x14ac:dyDescent="0.3">
      <c r="A423" s="7">
        <v>6734</v>
      </c>
      <c r="B423" s="7" t="s">
        <v>427</v>
      </c>
      <c r="C423" s="7">
        <v>1355</v>
      </c>
      <c r="D423" s="8">
        <v>604436.68000000005</v>
      </c>
      <c r="E423" s="8">
        <v>0</v>
      </c>
      <c r="F423" s="8">
        <v>0</v>
      </c>
      <c r="G423" s="8">
        <v>0</v>
      </c>
      <c r="H423" s="8">
        <v>0</v>
      </c>
      <c r="I423" s="8">
        <v>0</v>
      </c>
      <c r="J423" s="8">
        <v>0</v>
      </c>
      <c r="K423" s="4">
        <f>+SUM(D423-E423-F423-G423-H423-I423-J423)</f>
        <v>604436.68000000005</v>
      </c>
      <c r="L423" s="8">
        <f>K423/C423</f>
        <v>446.0787306273063</v>
      </c>
      <c r="M423" s="110">
        <f>MAX(ROUND((L423-M$2),2),0)</f>
        <v>0</v>
      </c>
      <c r="N423" s="125">
        <f>MAX(ROUND((M423*C423),2),0)</f>
        <v>0</v>
      </c>
      <c r="O423" s="125"/>
      <c r="P423" s="125"/>
      <c r="Q423" s="137">
        <f>N423/N$2</f>
        <v>0</v>
      </c>
      <c r="R423" s="8">
        <f>ROUND(Q423*N$435,2)-0</f>
        <v>0</v>
      </c>
      <c r="S423" s="7">
        <v>0</v>
      </c>
      <c r="T423" s="7">
        <f>+T422+1</f>
        <v>3</v>
      </c>
      <c r="U423" s="7"/>
      <c r="V423" s="7">
        <f>SUM(A423-W423)</f>
        <v>0</v>
      </c>
      <c r="W423" s="9">
        <v>6734</v>
      </c>
      <c r="X423" s="10" t="s">
        <v>427</v>
      </c>
      <c r="Y423" s="11">
        <v>80.063661715424175</v>
      </c>
      <c r="Z423" s="144">
        <f>C423/Y423</f>
        <v>16.924032338368065</v>
      </c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</row>
    <row r="424" spans="1:41" ht="15" x14ac:dyDescent="0.3">
      <c r="A424" s="7">
        <v>6748</v>
      </c>
      <c r="B424" s="7" t="s">
        <v>428</v>
      </c>
      <c r="C424" s="7">
        <v>333</v>
      </c>
      <c r="D424" s="8">
        <v>278806.86</v>
      </c>
      <c r="E424" s="8">
        <v>0</v>
      </c>
      <c r="F424" s="8">
        <v>0</v>
      </c>
      <c r="G424" s="8">
        <v>0</v>
      </c>
      <c r="H424" s="8">
        <v>0</v>
      </c>
      <c r="I424" s="8">
        <v>0</v>
      </c>
      <c r="J424" s="8">
        <v>0</v>
      </c>
      <c r="K424" s="4">
        <f>+SUM(D424-E424-F424-G424-H424-I424-J424)</f>
        <v>278806.86</v>
      </c>
      <c r="L424" s="8">
        <f>K424/C424</f>
        <v>837.25783783783777</v>
      </c>
      <c r="M424" s="110">
        <f>MAX(ROUND((L424-M$2),2),0)</f>
        <v>176.96</v>
      </c>
      <c r="N424" s="125">
        <f>MAX(ROUND((M424*C424),2),0)</f>
        <v>58927.68</v>
      </c>
      <c r="O424" s="125">
        <f>ROUND(+N424*$O$2,2)</f>
        <v>75842.67</v>
      </c>
      <c r="P424" s="125">
        <f>+O424-R424</f>
        <v>0</v>
      </c>
      <c r="Q424" s="137">
        <f>N424/N$2</f>
        <v>3.8584602698988999E-3</v>
      </c>
      <c r="R424" s="8">
        <f>ROUND(Q424*N$435,2)-0</f>
        <v>75842.67</v>
      </c>
      <c r="S424" s="7">
        <v>56463.08</v>
      </c>
      <c r="T424" s="7">
        <f>+T423+1</f>
        <v>4</v>
      </c>
      <c r="U424" s="7">
        <f>+U423+1</f>
        <v>1</v>
      </c>
      <c r="V424" s="7">
        <f>SUM(A424-W424)</f>
        <v>0</v>
      </c>
      <c r="W424" s="9">
        <v>6748</v>
      </c>
      <c r="X424" s="10" t="s">
        <v>428</v>
      </c>
      <c r="Y424" s="11">
        <v>28.543301626445345</v>
      </c>
      <c r="Z424" s="144">
        <f>C424/Y424</f>
        <v>11.666484990351494</v>
      </c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</row>
    <row r="425" spans="1:41" ht="12.75" customHeight="1" x14ac:dyDescent="0.3">
      <c r="L425" s="8"/>
    </row>
    <row r="427" spans="1:41" ht="12.75" customHeight="1" x14ac:dyDescent="0.25">
      <c r="C427" s="122">
        <f>SUM(C4:C426)</f>
        <v>832046</v>
      </c>
      <c r="K427" s="4">
        <f>SUM(K4:K426)</f>
        <v>392431087.67999977</v>
      </c>
      <c r="L427" s="4">
        <f>K427/C427</f>
        <v>471.64590380820266</v>
      </c>
      <c r="M427" s="4">
        <f>SUM(M4:M426)</f>
        <v>38494.779999999992</v>
      </c>
      <c r="N427" s="128">
        <f>SUM(N4:N426)</f>
        <v>20586161.430000011</v>
      </c>
      <c r="O427" s="128">
        <f>SUM(O4:O424)</f>
        <v>26402717.300000008</v>
      </c>
      <c r="Q427" s="139">
        <f>SUM(Q4:Q424)</f>
        <v>1.3432259196582415</v>
      </c>
      <c r="R427" s="4">
        <f>SUM(R4:R426)</f>
        <v>26402717.300000008</v>
      </c>
    </row>
    <row r="428" spans="1:41" ht="12.75" customHeight="1" thickBot="1" x14ac:dyDescent="0.3">
      <c r="K428" s="4">
        <f>+SUM(K4:K424)</f>
        <v>392431087.67999977</v>
      </c>
      <c r="L428" s="4"/>
      <c r="O428" s="128" t="s">
        <v>701</v>
      </c>
    </row>
    <row r="429" spans="1:41" ht="20" customHeight="1" thickBot="1" x14ac:dyDescent="0.55000000000000004">
      <c r="A429" s="22"/>
      <c r="B429" s="23" t="s">
        <v>471</v>
      </c>
      <c r="C429" s="24">
        <v>855804</v>
      </c>
      <c r="D429" s="25">
        <v>744880060.69999969</v>
      </c>
      <c r="E429" s="26">
        <v>2862830.4399999995</v>
      </c>
      <c r="F429" s="27">
        <v>4449068.7799999993</v>
      </c>
      <c r="G429" s="27">
        <v>2632807.5799999996</v>
      </c>
      <c r="H429" s="27">
        <v>3771.78</v>
      </c>
      <c r="I429" s="27">
        <v>250.38</v>
      </c>
      <c r="J429" s="27">
        <v>575.44000000000005</v>
      </c>
      <c r="K429" s="28"/>
      <c r="L429" s="4">
        <f>SUM(L4:L428)</f>
        <v>262337.15606172389</v>
      </c>
      <c r="M429" s="111"/>
      <c r="N429" s="129"/>
      <c r="O429" s="129"/>
      <c r="P429" s="129"/>
      <c r="Q429" s="140"/>
      <c r="R429" s="112"/>
      <c r="S429" s="85"/>
      <c r="T429" s="29"/>
      <c r="U429" s="18"/>
      <c r="V429" s="18"/>
      <c r="W429" s="18"/>
      <c r="X429" s="18"/>
      <c r="Y429" s="18"/>
      <c r="Z429" s="147"/>
      <c r="AA429" s="18"/>
      <c r="AB429" s="86"/>
    </row>
    <row r="430" spans="1:41" ht="20" customHeight="1" thickBot="1" x14ac:dyDescent="0.55000000000000004">
      <c r="A430" s="31"/>
      <c r="B430" s="32" t="s">
        <v>472</v>
      </c>
      <c r="C430" s="33"/>
      <c r="D430" s="34" t="s">
        <v>473</v>
      </c>
      <c r="E430" s="34" t="s">
        <v>473</v>
      </c>
      <c r="F430" s="34" t="s">
        <v>473</v>
      </c>
      <c r="G430" s="34" t="s">
        <v>473</v>
      </c>
      <c r="H430" s="34" t="s">
        <v>473</v>
      </c>
      <c r="I430" s="34" t="s">
        <v>473</v>
      </c>
      <c r="J430" s="34" t="s">
        <v>473</v>
      </c>
      <c r="K430" s="35">
        <v>367877646.13999981</v>
      </c>
      <c r="L430" s="29"/>
      <c r="M430" s="112" t="s">
        <v>473</v>
      </c>
      <c r="N430" s="130" t="s">
        <v>473</v>
      </c>
      <c r="O430" s="130"/>
      <c r="P430" s="130"/>
      <c r="Q430" s="140"/>
      <c r="R430" s="112"/>
      <c r="S430" s="85"/>
      <c r="T430" s="29"/>
      <c r="U430" s="18"/>
      <c r="V430" s="18"/>
      <c r="W430" s="18"/>
      <c r="X430" s="18"/>
      <c r="Y430" s="18"/>
      <c r="Z430" s="147"/>
      <c r="AA430" s="18"/>
      <c r="AB430" s="86"/>
    </row>
    <row r="431" spans="1:41" ht="20" customHeight="1" thickBot="1" x14ac:dyDescent="0.55000000000000004">
      <c r="A431" s="36"/>
      <c r="B431" s="37" t="s">
        <v>474</v>
      </c>
      <c r="C431" s="38">
        <v>855804</v>
      </c>
      <c r="D431" s="39" t="s">
        <v>473</v>
      </c>
      <c r="E431" s="40"/>
      <c r="F431" s="40"/>
      <c r="G431" s="40"/>
      <c r="H431" s="40"/>
      <c r="I431" s="40"/>
      <c r="J431" s="40"/>
      <c r="K431" s="30"/>
      <c r="L431" s="29"/>
      <c r="M431" s="112"/>
      <c r="N431" s="130"/>
      <c r="O431" s="130"/>
      <c r="P431" s="130"/>
      <c r="Q431" s="140"/>
      <c r="R431" s="112"/>
      <c r="S431" s="85"/>
      <c r="T431" s="29"/>
      <c r="U431" s="18"/>
      <c r="V431" s="18"/>
      <c r="W431" s="18"/>
      <c r="X431" s="18"/>
      <c r="Y431" s="18"/>
      <c r="Z431" s="147"/>
      <c r="AA431" s="18"/>
      <c r="AB431" s="86"/>
    </row>
    <row r="432" spans="1:41" ht="20" customHeight="1" thickBot="1" x14ac:dyDescent="0.55000000000000004">
      <c r="A432" s="41"/>
      <c r="B432" s="42" t="s">
        <v>475</v>
      </c>
      <c r="C432" s="43"/>
      <c r="D432" s="43"/>
      <c r="E432" s="44"/>
      <c r="F432" s="44"/>
      <c r="G432" s="44"/>
      <c r="H432" s="44"/>
      <c r="I432" s="44"/>
      <c r="J432" s="44"/>
      <c r="K432" s="123">
        <f>L427</f>
        <v>471.64590380820266</v>
      </c>
      <c r="L432" s="29"/>
      <c r="M432" s="112"/>
      <c r="N432" s="130"/>
      <c r="O432" s="130"/>
      <c r="P432" s="130"/>
      <c r="Q432" s="140"/>
      <c r="R432" s="112"/>
      <c r="S432" s="85"/>
      <c r="T432" s="29"/>
      <c r="U432" s="18"/>
      <c r="V432" s="18"/>
      <c r="W432" s="18"/>
      <c r="X432" s="18"/>
      <c r="Y432" s="18"/>
      <c r="Z432" s="147"/>
      <c r="AA432" s="18"/>
      <c r="AB432" s="86"/>
    </row>
    <row r="433" spans="1:28" ht="20" customHeight="1" thickBot="1" x14ac:dyDescent="0.55000000000000004">
      <c r="A433" s="45"/>
      <c r="B433" s="46" t="s">
        <v>492</v>
      </c>
      <c r="C433" s="47"/>
      <c r="D433" s="47"/>
      <c r="E433" s="48"/>
      <c r="F433" s="48"/>
      <c r="G433" s="48"/>
      <c r="H433" s="48"/>
      <c r="I433" s="48"/>
      <c r="J433" s="48"/>
      <c r="K433" s="121">
        <f>ROUND(1.4*K432,2)</f>
        <v>660.3</v>
      </c>
      <c r="L433" s="29"/>
      <c r="M433" s="112"/>
      <c r="N433" s="130"/>
      <c r="O433" s="130"/>
      <c r="P433" s="130"/>
      <c r="Q433" s="140"/>
      <c r="R433" s="112"/>
      <c r="S433" s="85"/>
      <c r="T433" s="29"/>
      <c r="U433" s="18"/>
      <c r="V433" s="18"/>
      <c r="W433" s="18"/>
      <c r="X433" s="18"/>
      <c r="Y433" s="18"/>
      <c r="Z433" s="147"/>
      <c r="AA433" s="18"/>
      <c r="AB433" s="86"/>
    </row>
    <row r="434" spans="1:28" ht="20" customHeight="1" thickBot="1" x14ac:dyDescent="0.55000000000000004">
      <c r="A434" s="49"/>
      <c r="B434" s="50" t="s">
        <v>476</v>
      </c>
      <c r="C434" s="51"/>
      <c r="D434" s="51"/>
      <c r="E434" s="52"/>
      <c r="F434" s="52"/>
      <c r="G434" s="52"/>
      <c r="H434" s="52"/>
      <c r="I434" s="52"/>
      <c r="J434" s="52"/>
      <c r="K434" s="53"/>
      <c r="L434" s="54"/>
      <c r="M434" s="113"/>
      <c r="N434" s="88">
        <v>17571930.52</v>
      </c>
      <c r="O434" s="184"/>
      <c r="P434" s="184"/>
      <c r="Q434" s="141"/>
      <c r="R434" s="160"/>
      <c r="S434" s="87"/>
      <c r="T434" s="54"/>
      <c r="U434" s="20"/>
      <c r="V434" s="20"/>
      <c r="W434" s="88">
        <v>520</v>
      </c>
      <c r="X434" s="18"/>
      <c r="Y434" s="18"/>
      <c r="Z434" s="147"/>
      <c r="AA434" s="18"/>
      <c r="AB434" s="86"/>
    </row>
    <row r="435" spans="1:28" ht="20" customHeight="1" thickBot="1" x14ac:dyDescent="0.55000000000000004">
      <c r="A435" s="55"/>
      <c r="B435" s="56" t="s">
        <v>477</v>
      </c>
      <c r="C435" s="57"/>
      <c r="D435" s="57"/>
      <c r="E435" s="58"/>
      <c r="F435" s="58"/>
      <c r="G435" s="58"/>
      <c r="H435" s="58"/>
      <c r="I435" s="58"/>
      <c r="J435" s="58"/>
      <c r="K435" s="59"/>
      <c r="L435" s="60"/>
      <c r="M435" s="114"/>
      <c r="N435" s="131">
        <v>19656200</v>
      </c>
      <c r="O435" s="185"/>
      <c r="P435" s="185"/>
      <c r="Q435" s="141"/>
      <c r="R435" s="160"/>
      <c r="S435" s="89"/>
      <c r="T435" s="90"/>
      <c r="U435" s="84"/>
      <c r="V435" s="84"/>
      <c r="W435" s="91">
        <v>7500000</v>
      </c>
      <c r="X435" s="18"/>
      <c r="Y435" s="18"/>
      <c r="Z435" s="147"/>
      <c r="AA435" s="18"/>
      <c r="AB435" s="86"/>
    </row>
    <row r="436" spans="1:28" ht="20" customHeight="1" thickBot="1" x14ac:dyDescent="0.55000000000000004">
      <c r="A436" s="61"/>
      <c r="B436" s="62" t="s">
        <v>478</v>
      </c>
      <c r="C436" s="63"/>
      <c r="D436" s="63"/>
      <c r="E436" s="64"/>
      <c r="F436" s="64"/>
      <c r="G436" s="64"/>
      <c r="H436" s="64"/>
      <c r="I436" s="64"/>
      <c r="J436" s="64"/>
      <c r="K436" s="65"/>
      <c r="L436" s="66"/>
      <c r="M436" s="115"/>
      <c r="N436" s="132">
        <v>0.7113617929329259</v>
      </c>
      <c r="O436" s="186"/>
      <c r="P436" s="186"/>
      <c r="Q436" s="141"/>
      <c r="R436" s="160"/>
      <c r="S436" s="92"/>
      <c r="T436" s="66"/>
      <c r="U436" s="93"/>
      <c r="V436" s="93"/>
      <c r="W436" s="94">
        <v>14423.076923076924</v>
      </c>
      <c r="X436" s="18"/>
      <c r="Y436" s="18"/>
      <c r="Z436" s="147"/>
      <c r="AA436" s="18"/>
      <c r="AB436" s="86"/>
    </row>
    <row r="437" spans="1:28" ht="20" customHeight="1" thickBot="1" x14ac:dyDescent="0.55000000000000004">
      <c r="A437" s="19"/>
      <c r="B437" s="67"/>
      <c r="C437" s="68"/>
      <c r="D437" s="21"/>
      <c r="E437" s="21"/>
      <c r="F437" s="21"/>
      <c r="G437" s="67"/>
      <c r="H437" s="67"/>
      <c r="I437" s="67"/>
      <c r="J437" s="67"/>
      <c r="K437" s="67"/>
      <c r="L437" s="29"/>
      <c r="M437" s="116"/>
      <c r="N437" s="21"/>
      <c r="O437" s="21"/>
      <c r="P437" s="21"/>
      <c r="Q437" s="142"/>
      <c r="R437" s="116"/>
      <c r="S437" s="85"/>
      <c r="T437" s="29"/>
      <c r="U437" s="18"/>
      <c r="V437" s="18"/>
      <c r="W437" s="18"/>
      <c r="X437" s="18"/>
      <c r="Y437" s="18"/>
      <c r="Z437" s="147"/>
      <c r="AA437" s="18"/>
      <c r="AB437" s="86"/>
    </row>
    <row r="438" spans="1:28" ht="20" customHeight="1" thickBot="1" x14ac:dyDescent="0.55000000000000004">
      <c r="A438" s="103">
        <v>34</v>
      </c>
      <c r="B438" s="104" t="s">
        <v>484</v>
      </c>
      <c r="C438" s="105"/>
      <c r="D438" s="105"/>
      <c r="E438" s="105"/>
      <c r="F438" s="106"/>
      <c r="G438" s="107"/>
      <c r="H438" s="107"/>
      <c r="I438" s="107"/>
      <c r="J438" s="107"/>
      <c r="K438" s="108"/>
      <c r="L438" s="109"/>
      <c r="M438" s="117"/>
      <c r="N438" s="133"/>
      <c r="O438" s="187"/>
      <c r="P438" s="187"/>
      <c r="Q438" s="141"/>
      <c r="R438" s="160"/>
      <c r="S438" s="95"/>
      <c r="T438" s="96"/>
      <c r="U438" s="97"/>
      <c r="V438" s="97"/>
      <c r="W438" s="97"/>
      <c r="X438" s="98"/>
      <c r="Y438" s="18"/>
      <c r="Z438" s="147"/>
      <c r="AA438" s="18"/>
      <c r="AB438" s="86"/>
    </row>
    <row r="439" spans="1:28" ht="20" customHeight="1" thickBot="1" x14ac:dyDescent="0.55000000000000004">
      <c r="A439" s="76">
        <v>17</v>
      </c>
      <c r="B439" s="77" t="s">
        <v>485</v>
      </c>
      <c r="C439" s="78"/>
      <c r="D439" s="78"/>
      <c r="E439" s="78"/>
      <c r="F439" s="79"/>
      <c r="G439" s="80"/>
      <c r="H439" s="80"/>
      <c r="I439" s="80"/>
      <c r="J439" s="80"/>
      <c r="K439" s="81"/>
      <c r="L439" s="82"/>
      <c r="M439" s="118"/>
      <c r="N439" s="134"/>
      <c r="O439" s="188"/>
      <c r="P439" s="188"/>
      <c r="Q439" s="141"/>
      <c r="R439" s="160"/>
      <c r="S439" s="99"/>
      <c r="T439" s="100"/>
      <c r="U439" s="101"/>
      <c r="V439" s="101"/>
      <c r="W439" s="101"/>
      <c r="X439" s="102"/>
      <c r="Y439" s="18"/>
      <c r="Z439" s="147"/>
      <c r="AA439" s="18"/>
      <c r="AB439" s="86"/>
    </row>
    <row r="440" spans="1:28" ht="20" customHeight="1" thickBot="1" x14ac:dyDescent="0.55000000000000004">
      <c r="A440" s="103">
        <v>18</v>
      </c>
      <c r="B440" s="104" t="s">
        <v>486</v>
      </c>
      <c r="C440" s="105"/>
      <c r="D440" s="105"/>
      <c r="E440" s="105"/>
      <c r="F440" s="106"/>
      <c r="G440" s="107"/>
      <c r="H440" s="107"/>
      <c r="I440" s="107"/>
      <c r="J440" s="107"/>
      <c r="K440" s="108"/>
      <c r="L440" s="109"/>
      <c r="M440" s="117"/>
      <c r="N440" s="133"/>
      <c r="O440" s="187"/>
      <c r="P440" s="187"/>
      <c r="Q440" s="141"/>
      <c r="R440" s="160"/>
      <c r="S440" s="95"/>
      <c r="T440" s="96"/>
      <c r="U440" s="97"/>
      <c r="V440" s="97"/>
      <c r="W440" s="97"/>
      <c r="X440" s="98"/>
      <c r="Y440" s="18"/>
      <c r="Z440" s="147"/>
      <c r="AA440" s="18"/>
      <c r="AB440" s="86"/>
    </row>
    <row r="441" spans="1:28" ht="20" customHeight="1" thickBot="1" x14ac:dyDescent="0.55000000000000004">
      <c r="A441" s="76">
        <v>10</v>
      </c>
      <c r="B441" s="77" t="s">
        <v>487</v>
      </c>
      <c r="C441" s="78"/>
      <c r="D441" s="78"/>
      <c r="E441" s="78"/>
      <c r="F441" s="79"/>
      <c r="G441" s="80"/>
      <c r="H441" s="80"/>
      <c r="I441" s="80"/>
      <c r="J441" s="80"/>
      <c r="K441" s="81"/>
      <c r="L441" s="82"/>
      <c r="M441" s="118"/>
      <c r="N441" s="134"/>
      <c r="O441" s="188"/>
      <c r="P441" s="188"/>
      <c r="Q441" s="141"/>
      <c r="R441" s="160"/>
      <c r="S441" s="99"/>
      <c r="T441" s="100"/>
      <c r="U441" s="101"/>
      <c r="V441" s="101"/>
      <c r="W441" s="101"/>
      <c r="X441" s="102"/>
      <c r="Y441" s="18"/>
      <c r="Z441" s="147"/>
      <c r="AA441" s="18"/>
      <c r="AB441" s="86"/>
    </row>
    <row r="442" spans="1:28" ht="20" customHeight="1" thickBot="1" x14ac:dyDescent="0.55000000000000004">
      <c r="A442" s="83">
        <v>18</v>
      </c>
      <c r="B442" s="70" t="s">
        <v>488</v>
      </c>
      <c r="C442" s="71"/>
      <c r="D442" s="71"/>
      <c r="E442" s="71"/>
      <c r="F442" s="72"/>
      <c r="G442" s="73"/>
      <c r="H442" s="73"/>
      <c r="I442" s="73"/>
      <c r="J442" s="73"/>
      <c r="K442" s="74"/>
      <c r="L442" s="75"/>
      <c r="M442" s="119"/>
      <c r="N442" s="135"/>
      <c r="O442" s="189"/>
      <c r="P442" s="189"/>
      <c r="Q442" s="141"/>
      <c r="R442" s="160"/>
      <c r="S442" s="95"/>
      <c r="T442" s="96"/>
      <c r="U442" s="97"/>
      <c r="V442" s="97"/>
      <c r="W442" s="97"/>
      <c r="X442" s="98"/>
      <c r="Y442" s="18"/>
      <c r="Z442" s="147"/>
      <c r="AA442" s="18"/>
      <c r="AB442" s="86"/>
    </row>
    <row r="443" spans="1:28" ht="20" customHeight="1" thickBot="1" x14ac:dyDescent="0.55000000000000004">
      <c r="A443" s="76">
        <v>19</v>
      </c>
      <c r="B443" s="77" t="s">
        <v>489</v>
      </c>
      <c r="C443" s="78"/>
      <c r="D443" s="78"/>
      <c r="E443" s="78"/>
      <c r="F443" s="79"/>
      <c r="G443" s="80"/>
      <c r="H443" s="80"/>
      <c r="I443" s="80"/>
      <c r="J443" s="80"/>
      <c r="K443" s="81"/>
      <c r="L443" s="82"/>
      <c r="M443" s="118"/>
      <c r="N443" s="134"/>
      <c r="O443" s="188"/>
      <c r="P443" s="188"/>
      <c r="Q443" s="141"/>
      <c r="R443" s="160"/>
      <c r="S443" s="99"/>
      <c r="T443" s="100"/>
      <c r="U443" s="101"/>
      <c r="V443" s="101"/>
      <c r="W443" s="101"/>
      <c r="X443" s="102"/>
      <c r="Y443" s="18"/>
      <c r="Z443" s="147"/>
      <c r="AA443" s="18"/>
      <c r="AB443" s="86"/>
    </row>
    <row r="444" spans="1:28" ht="20" customHeight="1" thickBot="1" x14ac:dyDescent="0.55000000000000004">
      <c r="A444" s="103">
        <v>15</v>
      </c>
      <c r="B444" s="104" t="s">
        <v>490</v>
      </c>
      <c r="C444" s="105"/>
      <c r="D444" s="105"/>
      <c r="E444" s="105"/>
      <c r="F444" s="106"/>
      <c r="G444" s="107"/>
      <c r="H444" s="107"/>
      <c r="I444" s="107"/>
      <c r="J444" s="107"/>
      <c r="K444" s="108"/>
      <c r="L444" s="109"/>
      <c r="M444" s="117"/>
      <c r="N444" s="133"/>
      <c r="O444" s="187"/>
      <c r="P444" s="187"/>
      <c r="Q444" s="141"/>
      <c r="R444" s="160"/>
      <c r="S444" s="99"/>
      <c r="T444" s="100"/>
      <c r="U444" s="101"/>
      <c r="V444" s="101"/>
      <c r="W444" s="101"/>
      <c r="X444" s="102"/>
      <c r="Y444" s="18"/>
      <c r="Z444" s="147"/>
      <c r="AA444" s="18"/>
      <c r="AB444" s="86"/>
    </row>
    <row r="445" spans="1:28" ht="20" customHeight="1" thickBot="1" x14ac:dyDescent="0.55000000000000004">
      <c r="A445" s="69">
        <v>14</v>
      </c>
      <c r="B445" s="70" t="s">
        <v>483</v>
      </c>
      <c r="C445" s="71"/>
      <c r="D445" s="71"/>
      <c r="E445" s="71"/>
      <c r="F445" s="72"/>
      <c r="G445" s="73"/>
      <c r="H445" s="73"/>
      <c r="I445" s="73"/>
      <c r="J445" s="73"/>
      <c r="K445" s="74"/>
      <c r="L445" s="75"/>
      <c r="M445" s="119"/>
      <c r="N445" s="135"/>
      <c r="O445" s="189"/>
      <c r="P445" s="189"/>
      <c r="Q445" s="141"/>
      <c r="R445" s="160"/>
      <c r="S445" s="95"/>
      <c r="T445" s="96"/>
      <c r="U445" s="97"/>
      <c r="V445" s="97"/>
      <c r="W445" s="97"/>
      <c r="X445" s="98"/>
      <c r="Y445" s="18"/>
      <c r="Z445" s="147"/>
      <c r="AA445" s="18"/>
      <c r="AB445" s="86"/>
    </row>
    <row r="446" spans="1:28" ht="20" customHeight="1" thickBot="1" x14ac:dyDescent="0.55000000000000004">
      <c r="A446" s="103">
        <v>145</v>
      </c>
      <c r="B446" s="104" t="s">
        <v>491</v>
      </c>
      <c r="C446" s="105"/>
      <c r="D446" s="105"/>
      <c r="E446" s="105"/>
      <c r="F446" s="107"/>
      <c r="G446" s="107"/>
      <c r="H446" s="107"/>
      <c r="I446" s="107"/>
      <c r="J446" s="107"/>
      <c r="K446" s="108"/>
      <c r="L446" s="109"/>
      <c r="M446" s="117"/>
      <c r="N446" s="133"/>
      <c r="O446" s="187"/>
      <c r="P446" s="187"/>
      <c r="Q446" s="141"/>
      <c r="R446" s="160"/>
      <c r="S446" s="95"/>
      <c r="T446" s="96"/>
      <c r="U446" s="97"/>
      <c r="V446" s="97"/>
      <c r="W446" s="97"/>
      <c r="X446" s="98"/>
      <c r="Y446" s="18"/>
      <c r="Z446" s="147"/>
      <c r="AA446" s="18"/>
      <c r="AB446" s="86"/>
    </row>
    <row r="447" spans="1:28" ht="12.75" customHeight="1" x14ac:dyDescent="0.35">
      <c r="A447" s="19">
        <f>SUM(A438:A445)</f>
        <v>145</v>
      </c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20"/>
      <c r="N447" s="136"/>
      <c r="O447" s="136"/>
      <c r="P447" s="136"/>
      <c r="Q447" s="143"/>
      <c r="R447" s="120"/>
      <c r="S447" s="19"/>
      <c r="T447" s="19"/>
      <c r="U447" s="19"/>
      <c r="V447" s="19"/>
      <c r="W447" s="19"/>
      <c r="X447" s="19"/>
      <c r="Y447" s="18"/>
      <c r="Z447" s="147"/>
      <c r="AA447" s="18"/>
      <c r="AB447" s="86"/>
    </row>
  </sheetData>
  <sortState xmlns:xlrd2="http://schemas.microsoft.com/office/spreadsheetml/2017/richdata2" ref="A4:Z424">
    <sortCondition ref="B4:B424"/>
  </sortState>
  <pageMargins left="0.7" right="0.7" top="0.75" bottom="0.75" header="0.5" footer="0.5"/>
  <pageSetup paperSize="9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2"/>
  <sheetViews>
    <sheetView workbookViewId="0">
      <selection activeCell="O27" sqref="O27"/>
    </sheetView>
  </sheetViews>
  <sheetFormatPr defaultRowHeight="12.5" x14ac:dyDescent="0.25"/>
  <cols>
    <col min="2" max="2" width="23.26953125" bestFit="1" customWidth="1"/>
    <col min="3" max="3" width="15.7265625" customWidth="1"/>
    <col min="4" max="5" width="18.453125" customWidth="1"/>
    <col min="6" max="6" width="21.7265625" style="128" customWidth="1"/>
    <col min="7" max="7" width="16.6328125" customWidth="1"/>
  </cols>
  <sheetData>
    <row r="1" spans="1:7" ht="14" x14ac:dyDescent="0.3">
      <c r="A1" s="179" t="s">
        <v>695</v>
      </c>
      <c r="B1" s="178"/>
      <c r="C1" s="178"/>
      <c r="D1">
        <v>0.5</v>
      </c>
      <c r="E1" s="128">
        <f>+D199</f>
        <v>1407337.1600000001</v>
      </c>
      <c r="F1" s="128">
        <v>200000</v>
      </c>
      <c r="G1">
        <f>SUM(G3:G52)</f>
        <v>200000.00000000003</v>
      </c>
    </row>
    <row r="2" spans="1:7" ht="72.5" x14ac:dyDescent="0.35">
      <c r="A2" s="173" t="s">
        <v>469</v>
      </c>
      <c r="B2" s="174" t="s">
        <v>470</v>
      </c>
      <c r="C2" s="175" t="s">
        <v>694</v>
      </c>
      <c r="D2" s="180" t="s">
        <v>696</v>
      </c>
      <c r="E2" s="180" t="s">
        <v>697</v>
      </c>
      <c r="F2" s="181" t="s">
        <v>698</v>
      </c>
      <c r="G2" t="s">
        <v>702</v>
      </c>
    </row>
    <row r="3" spans="1:7" x14ac:dyDescent="0.25">
      <c r="A3" s="171" t="s">
        <v>524</v>
      </c>
      <c r="B3" s="176" t="s">
        <v>72</v>
      </c>
      <c r="C3" s="177">
        <v>337356.96</v>
      </c>
      <c r="D3" s="128">
        <f t="shared" ref="D3:D34" si="0">+C3*$D$1</f>
        <v>168678.48</v>
      </c>
      <c r="E3" s="182">
        <f t="shared" ref="E3:E34" si="1">+D3/$E$1</f>
        <v>0.11985648129976188</v>
      </c>
      <c r="F3" s="128">
        <f t="shared" ref="F3:F34" si="2">ROUND(+E3*$F$1,2)</f>
        <v>23971.3</v>
      </c>
      <c r="G3">
        <v>23971.3</v>
      </c>
    </row>
    <row r="4" spans="1:7" x14ac:dyDescent="0.25">
      <c r="A4" s="171" t="s">
        <v>649</v>
      </c>
      <c r="B4" s="176" t="s">
        <v>356</v>
      </c>
      <c r="C4" s="177">
        <v>295180.45</v>
      </c>
      <c r="D4" s="128">
        <f t="shared" si="0"/>
        <v>147590.22500000001</v>
      </c>
      <c r="E4" s="182">
        <f t="shared" si="1"/>
        <v>0.10487197325195335</v>
      </c>
      <c r="F4" s="128">
        <f t="shared" si="2"/>
        <v>20974.39</v>
      </c>
      <c r="G4">
        <v>20974.39</v>
      </c>
    </row>
    <row r="5" spans="1:7" x14ac:dyDescent="0.25">
      <c r="A5" s="171" t="s">
        <v>527</v>
      </c>
      <c r="B5" s="176" t="s">
        <v>409</v>
      </c>
      <c r="C5" s="177">
        <v>263511.12</v>
      </c>
      <c r="D5" s="128">
        <f t="shared" si="0"/>
        <v>131755.56</v>
      </c>
      <c r="E5" s="182">
        <f t="shared" si="1"/>
        <v>9.3620465475380457E-2</v>
      </c>
      <c r="F5" s="128">
        <f t="shared" si="2"/>
        <v>18724.09</v>
      </c>
      <c r="G5">
        <v>18724.09</v>
      </c>
    </row>
    <row r="6" spans="1:7" x14ac:dyDescent="0.25">
      <c r="A6" s="171" t="s">
        <v>552</v>
      </c>
      <c r="B6" s="176" t="s">
        <v>354</v>
      </c>
      <c r="C6" s="177">
        <v>161417.73000000001</v>
      </c>
      <c r="D6" s="128">
        <f t="shared" si="0"/>
        <v>80708.865000000005</v>
      </c>
      <c r="E6" s="182">
        <f t="shared" si="1"/>
        <v>5.7348634921286376E-2</v>
      </c>
      <c r="F6" s="128">
        <f t="shared" si="2"/>
        <v>11469.73</v>
      </c>
      <c r="G6">
        <v>11469.73</v>
      </c>
    </row>
    <row r="7" spans="1:7" x14ac:dyDescent="0.25">
      <c r="A7" s="171" t="s">
        <v>532</v>
      </c>
      <c r="B7" s="176" t="s">
        <v>66</v>
      </c>
      <c r="C7" s="177">
        <v>151422.19</v>
      </c>
      <c r="D7" s="128">
        <f t="shared" si="0"/>
        <v>75711.095000000001</v>
      </c>
      <c r="E7" s="182">
        <f t="shared" si="1"/>
        <v>5.3797410565070272E-2</v>
      </c>
      <c r="F7" s="128">
        <f t="shared" si="2"/>
        <v>10759.48</v>
      </c>
      <c r="G7">
        <v>10759.48</v>
      </c>
    </row>
    <row r="8" spans="1:7" x14ac:dyDescent="0.25">
      <c r="A8" s="171" t="s">
        <v>609</v>
      </c>
      <c r="B8" s="176" t="s">
        <v>65</v>
      </c>
      <c r="C8" s="177">
        <v>143308.57999999999</v>
      </c>
      <c r="D8" s="128">
        <f t="shared" si="0"/>
        <v>71654.289999999994</v>
      </c>
      <c r="E8" s="182">
        <f t="shared" si="1"/>
        <v>5.091479997586363E-2</v>
      </c>
      <c r="F8" s="128">
        <f t="shared" si="2"/>
        <v>10182.959999999999</v>
      </c>
      <c r="G8">
        <v>10182.959999999999</v>
      </c>
    </row>
    <row r="9" spans="1:7" x14ac:dyDescent="0.25">
      <c r="A9" s="171" t="s">
        <v>517</v>
      </c>
      <c r="B9" s="176" t="s">
        <v>345</v>
      </c>
      <c r="C9" s="177">
        <v>121225.14</v>
      </c>
      <c r="D9" s="128">
        <f t="shared" si="0"/>
        <v>60612.57</v>
      </c>
      <c r="E9" s="182">
        <f t="shared" si="1"/>
        <v>4.3068975738550098E-2</v>
      </c>
      <c r="F9" s="128">
        <f t="shared" si="2"/>
        <v>8613.7999999999993</v>
      </c>
      <c r="G9">
        <v>8613.7999999999993</v>
      </c>
    </row>
    <row r="10" spans="1:7" x14ac:dyDescent="0.25">
      <c r="A10" s="171" t="s">
        <v>631</v>
      </c>
      <c r="B10" s="176" t="s">
        <v>419</v>
      </c>
      <c r="C10" s="177">
        <v>105695.64</v>
      </c>
      <c r="D10" s="128">
        <f t="shared" si="0"/>
        <v>52847.82</v>
      </c>
      <c r="E10" s="182">
        <f t="shared" si="1"/>
        <v>3.7551641143334834E-2</v>
      </c>
      <c r="F10" s="128">
        <f t="shared" si="2"/>
        <v>7510.33</v>
      </c>
      <c r="G10">
        <v>7510.33</v>
      </c>
    </row>
    <row r="11" spans="1:7" x14ac:dyDescent="0.25">
      <c r="A11" s="171" t="s">
        <v>578</v>
      </c>
      <c r="B11" s="176" t="s">
        <v>416</v>
      </c>
      <c r="C11" s="177">
        <v>83556.33</v>
      </c>
      <c r="D11" s="128">
        <f t="shared" si="0"/>
        <v>41778.165000000001</v>
      </c>
      <c r="E11" s="182">
        <f t="shared" si="1"/>
        <v>2.9685967362646771E-2</v>
      </c>
      <c r="F11" s="128">
        <f t="shared" si="2"/>
        <v>5937.19</v>
      </c>
      <c r="G11">
        <v>5937.19</v>
      </c>
    </row>
    <row r="12" spans="1:7" x14ac:dyDescent="0.25">
      <c r="A12" s="171" t="s">
        <v>647</v>
      </c>
      <c r="B12" s="176" t="s">
        <v>414</v>
      </c>
      <c r="C12" s="177">
        <v>82990.240000000005</v>
      </c>
      <c r="D12" s="128">
        <f t="shared" si="0"/>
        <v>41495.120000000003</v>
      </c>
      <c r="E12" s="182">
        <f t="shared" si="1"/>
        <v>2.9484846403117784E-2</v>
      </c>
      <c r="F12" s="128">
        <f t="shared" si="2"/>
        <v>5896.97</v>
      </c>
      <c r="G12">
        <v>5896.97</v>
      </c>
    </row>
    <row r="13" spans="1:7" x14ac:dyDescent="0.25">
      <c r="A13" s="171" t="s">
        <v>534</v>
      </c>
      <c r="B13" s="176" t="s">
        <v>247</v>
      </c>
      <c r="C13" s="177">
        <v>73487.03</v>
      </c>
      <c r="D13" s="128">
        <f t="shared" si="0"/>
        <v>36743.514999999999</v>
      </c>
      <c r="E13" s="182">
        <f t="shared" si="1"/>
        <v>2.6108537487917961E-2</v>
      </c>
      <c r="F13" s="128">
        <f t="shared" si="2"/>
        <v>5221.71</v>
      </c>
      <c r="G13">
        <v>5221.71</v>
      </c>
    </row>
    <row r="14" spans="1:7" x14ac:dyDescent="0.25">
      <c r="A14" s="171" t="s">
        <v>633</v>
      </c>
      <c r="B14" s="176" t="s">
        <v>327</v>
      </c>
      <c r="C14" s="177">
        <v>73071.45</v>
      </c>
      <c r="D14" s="128">
        <f t="shared" si="0"/>
        <v>36535.724999999999</v>
      </c>
      <c r="E14" s="182">
        <f t="shared" si="1"/>
        <v>2.5960889855278172E-2</v>
      </c>
      <c r="F14" s="128">
        <f t="shared" si="2"/>
        <v>5192.18</v>
      </c>
      <c r="G14">
        <v>5192.18</v>
      </c>
    </row>
    <row r="15" spans="1:7" x14ac:dyDescent="0.25">
      <c r="A15" s="171" t="s">
        <v>656</v>
      </c>
      <c r="B15" s="176" t="s">
        <v>333</v>
      </c>
      <c r="C15" s="177">
        <v>67045.350000000006</v>
      </c>
      <c r="D15" s="128">
        <f t="shared" si="0"/>
        <v>33522.675000000003</v>
      </c>
      <c r="E15" s="182">
        <f t="shared" si="1"/>
        <v>2.3819931678632004E-2</v>
      </c>
      <c r="F15" s="128">
        <f t="shared" si="2"/>
        <v>4763.99</v>
      </c>
      <c r="G15">
        <v>4763.99</v>
      </c>
    </row>
    <row r="16" spans="1:7" x14ac:dyDescent="0.25">
      <c r="A16" s="171" t="s">
        <v>579</v>
      </c>
      <c r="B16" s="176" t="s">
        <v>45</v>
      </c>
      <c r="C16" s="177">
        <v>61605.05</v>
      </c>
      <c r="D16" s="128">
        <f t="shared" si="0"/>
        <v>30802.525000000001</v>
      </c>
      <c r="E16" s="182">
        <f t="shared" si="1"/>
        <v>2.1887097047874438E-2</v>
      </c>
      <c r="F16" s="128">
        <f t="shared" si="2"/>
        <v>4377.42</v>
      </c>
      <c r="G16">
        <v>4377.42</v>
      </c>
    </row>
    <row r="17" spans="1:7" x14ac:dyDescent="0.25">
      <c r="A17" s="171" t="s">
        <v>653</v>
      </c>
      <c r="B17" s="176" t="s">
        <v>271</v>
      </c>
      <c r="C17" s="177">
        <v>61537.56</v>
      </c>
      <c r="D17" s="128">
        <f t="shared" si="0"/>
        <v>30768.78</v>
      </c>
      <c r="E17" s="182">
        <f t="shared" si="1"/>
        <v>2.1863119140547668E-2</v>
      </c>
      <c r="F17" s="128">
        <f t="shared" si="2"/>
        <v>4372.62</v>
      </c>
      <c r="G17">
        <v>4372.62</v>
      </c>
    </row>
    <row r="18" spans="1:7" x14ac:dyDescent="0.25">
      <c r="A18" s="171" t="s">
        <v>632</v>
      </c>
      <c r="B18" s="176" t="s">
        <v>86</v>
      </c>
      <c r="C18" s="177">
        <v>51545.54</v>
      </c>
      <c r="D18" s="128">
        <f t="shared" si="0"/>
        <v>25772.77</v>
      </c>
      <c r="E18" s="182">
        <f t="shared" si="1"/>
        <v>1.8313145373067531E-2</v>
      </c>
      <c r="F18" s="128">
        <f t="shared" si="2"/>
        <v>3662.63</v>
      </c>
      <c r="G18">
        <v>3662.63</v>
      </c>
    </row>
    <row r="19" spans="1:7" x14ac:dyDescent="0.25">
      <c r="A19" s="171" t="s">
        <v>678</v>
      </c>
      <c r="B19" s="176" t="s">
        <v>223</v>
      </c>
      <c r="C19" s="177">
        <v>46557.3</v>
      </c>
      <c r="D19" s="128">
        <f t="shared" si="0"/>
        <v>23278.65</v>
      </c>
      <c r="E19" s="182">
        <f t="shared" si="1"/>
        <v>1.6540919021849745E-2</v>
      </c>
      <c r="F19" s="128">
        <f t="shared" si="2"/>
        <v>3308.18</v>
      </c>
      <c r="G19">
        <v>3308.18</v>
      </c>
    </row>
    <row r="20" spans="1:7" x14ac:dyDescent="0.25">
      <c r="A20" s="171" t="s">
        <v>580</v>
      </c>
      <c r="B20" s="176" t="s">
        <v>300</v>
      </c>
      <c r="C20" s="177">
        <v>46016.959999999999</v>
      </c>
      <c r="D20" s="128">
        <f t="shared" si="0"/>
        <v>23008.48</v>
      </c>
      <c r="E20" s="182">
        <f t="shared" si="1"/>
        <v>1.6348946545261405E-2</v>
      </c>
      <c r="F20" s="128">
        <f t="shared" si="2"/>
        <v>3269.79</v>
      </c>
      <c r="G20">
        <v>3269.79</v>
      </c>
    </row>
    <row r="21" spans="1:7" x14ac:dyDescent="0.25">
      <c r="A21" s="171" t="s">
        <v>637</v>
      </c>
      <c r="B21" s="176" t="s">
        <v>243</v>
      </c>
      <c r="C21" s="177">
        <v>45931.58</v>
      </c>
      <c r="D21" s="128">
        <f t="shared" si="0"/>
        <v>22965.79</v>
      </c>
      <c r="E21" s="182">
        <f t="shared" si="1"/>
        <v>1.6318612662796453E-2</v>
      </c>
      <c r="F21" s="128">
        <f t="shared" si="2"/>
        <v>3263.72</v>
      </c>
      <c r="G21">
        <v>3263.72</v>
      </c>
    </row>
    <row r="22" spans="1:7" x14ac:dyDescent="0.25">
      <c r="A22" s="171" t="s">
        <v>629</v>
      </c>
      <c r="B22" s="176" t="s">
        <v>107</v>
      </c>
      <c r="C22" s="177">
        <v>45514.8</v>
      </c>
      <c r="D22" s="128">
        <f t="shared" si="0"/>
        <v>22757.4</v>
      </c>
      <c r="E22" s="182">
        <f t="shared" si="1"/>
        <v>1.6170538693087589E-2</v>
      </c>
      <c r="F22" s="128">
        <f t="shared" si="2"/>
        <v>3234.11</v>
      </c>
      <c r="G22">
        <v>3234.11</v>
      </c>
    </row>
    <row r="23" spans="1:7" x14ac:dyDescent="0.25">
      <c r="A23" s="171" t="s">
        <v>660</v>
      </c>
      <c r="B23" s="176" t="s">
        <v>276</v>
      </c>
      <c r="C23" s="177">
        <v>44791.95</v>
      </c>
      <c r="D23" s="128">
        <f t="shared" si="0"/>
        <v>22395.974999999999</v>
      </c>
      <c r="E23" s="182">
        <f t="shared" si="1"/>
        <v>1.5913723901101282E-2</v>
      </c>
      <c r="F23" s="128">
        <f t="shared" si="2"/>
        <v>3182.74</v>
      </c>
      <c r="G23">
        <v>3182.74</v>
      </c>
    </row>
    <row r="24" spans="1:7" x14ac:dyDescent="0.25">
      <c r="A24" s="171" t="s">
        <v>565</v>
      </c>
      <c r="B24" s="176" t="s">
        <v>368</v>
      </c>
      <c r="C24" s="177">
        <v>43337.81</v>
      </c>
      <c r="D24" s="128">
        <f t="shared" si="0"/>
        <v>21668.904999999999</v>
      </c>
      <c r="E24" s="182">
        <f t="shared" si="1"/>
        <v>1.5397095746409479E-2</v>
      </c>
      <c r="F24" s="128">
        <f t="shared" si="2"/>
        <v>3079.42</v>
      </c>
      <c r="G24">
        <v>3079.42</v>
      </c>
    </row>
    <row r="25" spans="1:7" x14ac:dyDescent="0.25">
      <c r="A25" s="171" t="s">
        <v>635</v>
      </c>
      <c r="B25" s="176" t="s">
        <v>373</v>
      </c>
      <c r="C25" s="177">
        <v>39921.54</v>
      </c>
      <c r="D25" s="128">
        <f t="shared" si="0"/>
        <v>19960.77</v>
      </c>
      <c r="E25" s="182">
        <f t="shared" si="1"/>
        <v>1.418336029725812E-2</v>
      </c>
      <c r="F25" s="128">
        <f t="shared" si="2"/>
        <v>2836.67</v>
      </c>
      <c r="G25">
        <v>2836.67</v>
      </c>
    </row>
    <row r="26" spans="1:7" x14ac:dyDescent="0.25">
      <c r="A26" s="171" t="s">
        <v>620</v>
      </c>
      <c r="B26" s="176" t="s">
        <v>284</v>
      </c>
      <c r="C26" s="177">
        <v>39369.949999999997</v>
      </c>
      <c r="D26" s="128">
        <f t="shared" si="0"/>
        <v>19684.974999999999</v>
      </c>
      <c r="E26" s="182">
        <f t="shared" si="1"/>
        <v>1.3987390910647166E-2</v>
      </c>
      <c r="F26" s="128">
        <f t="shared" si="2"/>
        <v>2797.48</v>
      </c>
      <c r="G26">
        <v>2797.48</v>
      </c>
    </row>
    <row r="27" spans="1:7" x14ac:dyDescent="0.25">
      <c r="A27" s="171" t="s">
        <v>630</v>
      </c>
      <c r="B27" s="176" t="s">
        <v>126</v>
      </c>
      <c r="C27" s="177">
        <v>37414.74</v>
      </c>
      <c r="D27" s="128">
        <f t="shared" si="0"/>
        <v>18707.37</v>
      </c>
      <c r="E27" s="182">
        <f t="shared" si="1"/>
        <v>1.3292742159952627E-2</v>
      </c>
      <c r="F27" s="128">
        <f t="shared" si="2"/>
        <v>2658.55</v>
      </c>
      <c r="G27">
        <v>2658.55</v>
      </c>
    </row>
    <row r="28" spans="1:7" x14ac:dyDescent="0.25">
      <c r="A28" s="171" t="s">
        <v>673</v>
      </c>
      <c r="B28" s="176" t="s">
        <v>314</v>
      </c>
      <c r="C28" s="177">
        <v>36296.54</v>
      </c>
      <c r="D28" s="128">
        <f t="shared" si="0"/>
        <v>18148.27</v>
      </c>
      <c r="E28" s="182">
        <f t="shared" si="1"/>
        <v>1.2895467067749421E-2</v>
      </c>
      <c r="F28" s="128">
        <f t="shared" si="2"/>
        <v>2579.09</v>
      </c>
      <c r="G28">
        <v>2579.09</v>
      </c>
    </row>
    <row r="29" spans="1:7" x14ac:dyDescent="0.25">
      <c r="A29" s="171" t="s">
        <v>600</v>
      </c>
      <c r="B29" s="176" t="s">
        <v>114</v>
      </c>
      <c r="C29" s="177">
        <v>26727.69</v>
      </c>
      <c r="D29" s="128">
        <f t="shared" si="0"/>
        <v>13363.844999999999</v>
      </c>
      <c r="E29" s="182">
        <f t="shared" si="1"/>
        <v>9.4958375148709914E-3</v>
      </c>
      <c r="F29" s="128">
        <f t="shared" si="2"/>
        <v>1899.17</v>
      </c>
      <c r="G29">
        <v>1899.17</v>
      </c>
    </row>
    <row r="30" spans="1:7" x14ac:dyDescent="0.25">
      <c r="A30" s="171" t="s">
        <v>655</v>
      </c>
      <c r="B30" s="176" t="s">
        <v>211</v>
      </c>
      <c r="C30" s="177">
        <v>26624.23</v>
      </c>
      <c r="D30" s="128">
        <f t="shared" si="0"/>
        <v>13312.115</v>
      </c>
      <c r="E30" s="182">
        <f t="shared" si="1"/>
        <v>9.4590801538985848E-3</v>
      </c>
      <c r="F30" s="128">
        <f t="shared" si="2"/>
        <v>1891.82</v>
      </c>
      <c r="G30">
        <v>1891.82</v>
      </c>
    </row>
    <row r="31" spans="1:7" x14ac:dyDescent="0.25">
      <c r="A31" s="171" t="s">
        <v>646</v>
      </c>
      <c r="B31" s="176" t="s">
        <v>201</v>
      </c>
      <c r="C31" s="177">
        <v>21068.49</v>
      </c>
      <c r="D31" s="128">
        <f t="shared" si="0"/>
        <v>10534.245000000001</v>
      </c>
      <c r="E31" s="182">
        <f t="shared" si="1"/>
        <v>7.4852318970956471E-3</v>
      </c>
      <c r="F31" s="128">
        <f t="shared" si="2"/>
        <v>1497.05</v>
      </c>
      <c r="G31">
        <v>1497.05</v>
      </c>
    </row>
    <row r="32" spans="1:7" x14ac:dyDescent="0.25">
      <c r="A32" s="171" t="s">
        <v>658</v>
      </c>
      <c r="B32" s="176" t="s">
        <v>231</v>
      </c>
      <c r="C32" s="177">
        <v>20326.98</v>
      </c>
      <c r="D32" s="128">
        <f t="shared" si="0"/>
        <v>10163.49</v>
      </c>
      <c r="E32" s="182">
        <f t="shared" si="1"/>
        <v>7.2217875636851649E-3</v>
      </c>
      <c r="F32" s="128">
        <f t="shared" si="2"/>
        <v>1444.36</v>
      </c>
      <c r="G32">
        <v>1444.36</v>
      </c>
    </row>
    <row r="33" spans="1:7" x14ac:dyDescent="0.25">
      <c r="A33" s="171" t="s">
        <v>644</v>
      </c>
      <c r="B33" s="176" t="s">
        <v>341</v>
      </c>
      <c r="C33" s="177">
        <v>17266.580000000002</v>
      </c>
      <c r="D33" s="128">
        <f t="shared" si="0"/>
        <v>8633.2900000000009</v>
      </c>
      <c r="E33" s="182">
        <f t="shared" si="1"/>
        <v>6.1344859251780152E-3</v>
      </c>
      <c r="F33" s="128">
        <f t="shared" si="2"/>
        <v>1226.9000000000001</v>
      </c>
      <c r="G33">
        <v>1226.9000000000001</v>
      </c>
    </row>
    <row r="34" spans="1:7" x14ac:dyDescent="0.25">
      <c r="A34" s="171" t="s">
        <v>652</v>
      </c>
      <c r="B34" s="176" t="s">
        <v>210</v>
      </c>
      <c r="C34" s="177">
        <v>17209.52</v>
      </c>
      <c r="D34" s="128">
        <f t="shared" si="0"/>
        <v>8604.76</v>
      </c>
      <c r="E34" s="182">
        <f t="shared" si="1"/>
        <v>6.1142135975433207E-3</v>
      </c>
      <c r="F34" s="128">
        <f t="shared" si="2"/>
        <v>1222.8399999999999</v>
      </c>
      <c r="G34">
        <v>1222.8399999999999</v>
      </c>
    </row>
    <row r="35" spans="1:7" x14ac:dyDescent="0.25">
      <c r="A35" s="171" t="s">
        <v>668</v>
      </c>
      <c r="B35" s="176" t="s">
        <v>233</v>
      </c>
      <c r="C35" s="177">
        <v>16486.88</v>
      </c>
      <c r="D35" s="128">
        <f t="shared" ref="D35:D52" si="3">+C35*$D$1</f>
        <v>8243.44</v>
      </c>
      <c r="E35" s="182">
        <f t="shared" ref="E35:E52" si="4">+D35/$E$1</f>
        <v>5.8574734145441024E-3</v>
      </c>
      <c r="F35" s="128">
        <f t="shared" ref="F35:F52" si="5">ROUND(+E35*$F$1,2)</f>
        <v>1171.49</v>
      </c>
      <c r="G35">
        <v>1171.49</v>
      </c>
    </row>
    <row r="36" spans="1:7" x14ac:dyDescent="0.25">
      <c r="A36" s="171" t="s">
        <v>692</v>
      </c>
      <c r="B36" s="176" t="s">
        <v>363</v>
      </c>
      <c r="C36" s="177">
        <v>12962.08</v>
      </c>
      <c r="D36" s="128">
        <f t="shared" si="3"/>
        <v>6481.04</v>
      </c>
      <c r="E36" s="182">
        <f t="shared" si="4"/>
        <v>4.6051793303034782E-3</v>
      </c>
      <c r="F36" s="128">
        <f t="shared" si="5"/>
        <v>921.04</v>
      </c>
      <c r="G36">
        <v>921.04</v>
      </c>
    </row>
    <row r="37" spans="1:7" x14ac:dyDescent="0.25">
      <c r="A37" s="171" t="s">
        <v>685</v>
      </c>
      <c r="B37" s="176" t="s">
        <v>394</v>
      </c>
      <c r="C37" s="177">
        <v>12935.9</v>
      </c>
      <c r="D37" s="128">
        <f t="shared" si="3"/>
        <v>6467.95</v>
      </c>
      <c r="E37" s="182">
        <f t="shared" si="4"/>
        <v>4.5958780765797437E-3</v>
      </c>
      <c r="F37" s="128">
        <f t="shared" si="5"/>
        <v>919.18</v>
      </c>
      <c r="G37">
        <v>919.18</v>
      </c>
    </row>
    <row r="38" spans="1:7" x14ac:dyDescent="0.25">
      <c r="A38" s="171" t="s">
        <v>664</v>
      </c>
      <c r="B38" s="176" t="s">
        <v>43</v>
      </c>
      <c r="C38" s="177">
        <v>12056.7</v>
      </c>
      <c r="D38" s="128">
        <f t="shared" si="3"/>
        <v>6028.35</v>
      </c>
      <c r="E38" s="182">
        <f t="shared" si="4"/>
        <v>4.2835151173013864E-3</v>
      </c>
      <c r="F38" s="128">
        <f t="shared" si="5"/>
        <v>856.7</v>
      </c>
      <c r="G38">
        <v>856.7</v>
      </c>
    </row>
    <row r="39" spans="1:7" x14ac:dyDescent="0.25">
      <c r="A39" s="171" t="s">
        <v>671</v>
      </c>
      <c r="B39" s="176" t="s">
        <v>339</v>
      </c>
      <c r="C39" s="177">
        <v>11765.1</v>
      </c>
      <c r="D39" s="128">
        <f t="shared" si="3"/>
        <v>5882.55</v>
      </c>
      <c r="E39" s="182">
        <f t="shared" si="4"/>
        <v>4.1799152095152517E-3</v>
      </c>
      <c r="F39" s="128">
        <f t="shared" si="5"/>
        <v>835.98</v>
      </c>
      <c r="G39">
        <v>835.98</v>
      </c>
    </row>
    <row r="40" spans="1:7" x14ac:dyDescent="0.25">
      <c r="A40" s="171" t="s">
        <v>665</v>
      </c>
      <c r="B40" s="176" t="s">
        <v>313</v>
      </c>
      <c r="C40" s="177">
        <v>11456.04</v>
      </c>
      <c r="D40" s="128">
        <f t="shared" si="3"/>
        <v>5728.02</v>
      </c>
      <c r="E40" s="182">
        <f t="shared" si="4"/>
        <v>4.0701120973740219E-3</v>
      </c>
      <c r="F40" s="128">
        <f t="shared" si="5"/>
        <v>814.02</v>
      </c>
      <c r="G40">
        <v>814.02</v>
      </c>
    </row>
    <row r="41" spans="1:7" x14ac:dyDescent="0.25">
      <c r="A41" s="171" t="s">
        <v>679</v>
      </c>
      <c r="B41" s="176" t="s">
        <v>63</v>
      </c>
      <c r="C41" s="177">
        <v>8222.56</v>
      </c>
      <c r="D41" s="128">
        <f t="shared" si="3"/>
        <v>4111.28</v>
      </c>
      <c r="E41" s="182">
        <f t="shared" si="4"/>
        <v>2.9213184422700808E-3</v>
      </c>
      <c r="F41" s="128">
        <f t="shared" si="5"/>
        <v>584.26</v>
      </c>
      <c r="G41">
        <v>584.26</v>
      </c>
    </row>
    <row r="42" spans="1:7" x14ac:dyDescent="0.25">
      <c r="A42" s="171" t="s">
        <v>674</v>
      </c>
      <c r="B42" s="176" t="s">
        <v>109</v>
      </c>
      <c r="C42" s="177">
        <v>6987.93</v>
      </c>
      <c r="D42" s="128">
        <f t="shared" si="3"/>
        <v>3493.9650000000001</v>
      </c>
      <c r="E42" s="182">
        <f t="shared" si="4"/>
        <v>2.4826779959395088E-3</v>
      </c>
      <c r="F42" s="128">
        <f t="shared" si="5"/>
        <v>496.54</v>
      </c>
      <c r="G42">
        <v>496.54</v>
      </c>
    </row>
    <row r="43" spans="1:7" x14ac:dyDescent="0.25">
      <c r="A43" s="171" t="s">
        <v>684</v>
      </c>
      <c r="B43" s="176" t="s">
        <v>371</v>
      </c>
      <c r="C43" s="177">
        <v>6278.28</v>
      </c>
      <c r="D43" s="128">
        <f t="shared" si="3"/>
        <v>3139.14</v>
      </c>
      <c r="E43" s="182">
        <f t="shared" si="4"/>
        <v>2.2305529117130677E-3</v>
      </c>
      <c r="F43" s="128">
        <f t="shared" si="5"/>
        <v>446.11</v>
      </c>
      <c r="G43">
        <v>446.11</v>
      </c>
    </row>
    <row r="44" spans="1:7" x14ac:dyDescent="0.25">
      <c r="A44" s="171" t="s">
        <v>676</v>
      </c>
      <c r="B44" s="176" t="s">
        <v>301</v>
      </c>
      <c r="C44" s="177">
        <v>5538.4</v>
      </c>
      <c r="D44" s="128">
        <f t="shared" si="3"/>
        <v>2769.2</v>
      </c>
      <c r="E44" s="182">
        <f t="shared" si="4"/>
        <v>1.9676876861547516E-3</v>
      </c>
      <c r="F44" s="128">
        <f t="shared" si="5"/>
        <v>393.54</v>
      </c>
      <c r="G44">
        <v>393.54</v>
      </c>
    </row>
    <row r="45" spans="1:7" x14ac:dyDescent="0.25">
      <c r="A45" s="176" t="s">
        <v>691</v>
      </c>
      <c r="B45" s="176" t="s">
        <v>11</v>
      </c>
      <c r="C45" s="177">
        <v>4987.21</v>
      </c>
      <c r="D45" s="128">
        <f t="shared" si="3"/>
        <v>2493.605</v>
      </c>
      <c r="E45" s="182">
        <f t="shared" si="4"/>
        <v>1.7718604119001588E-3</v>
      </c>
      <c r="F45" s="128">
        <f t="shared" si="5"/>
        <v>354.37</v>
      </c>
      <c r="G45">
        <v>354.37</v>
      </c>
    </row>
    <row r="46" spans="1:7" x14ac:dyDescent="0.25">
      <c r="A46" s="171" t="s">
        <v>688</v>
      </c>
      <c r="B46" s="176" t="s">
        <v>322</v>
      </c>
      <c r="C46" s="177">
        <v>3578.31</v>
      </c>
      <c r="D46" s="128">
        <f t="shared" si="3"/>
        <v>1789.155</v>
      </c>
      <c r="E46" s="182">
        <f t="shared" si="4"/>
        <v>1.2713051647126263E-3</v>
      </c>
      <c r="F46" s="128">
        <f t="shared" si="5"/>
        <v>254.26</v>
      </c>
      <c r="G46">
        <v>254.26</v>
      </c>
    </row>
    <row r="47" spans="1:7" x14ac:dyDescent="0.25">
      <c r="A47" s="171" t="s">
        <v>686</v>
      </c>
      <c r="B47" s="176" t="s">
        <v>76</v>
      </c>
      <c r="C47" s="177">
        <v>3510.23</v>
      </c>
      <c r="D47" s="128">
        <f t="shared" si="3"/>
        <v>1755.115</v>
      </c>
      <c r="E47" s="182">
        <f t="shared" si="4"/>
        <v>1.2471176416602257E-3</v>
      </c>
      <c r="F47" s="128">
        <f t="shared" si="5"/>
        <v>249.42</v>
      </c>
      <c r="G47">
        <v>249.42</v>
      </c>
    </row>
    <row r="48" spans="1:7" x14ac:dyDescent="0.25">
      <c r="A48" s="171" t="s">
        <v>687</v>
      </c>
      <c r="B48" s="176" t="s">
        <v>350</v>
      </c>
      <c r="C48" s="177">
        <v>2927.07</v>
      </c>
      <c r="D48" s="128">
        <f t="shared" si="3"/>
        <v>1463.5350000000001</v>
      </c>
      <c r="E48" s="182">
        <f t="shared" si="4"/>
        <v>1.0399320373235934E-3</v>
      </c>
      <c r="F48" s="128">
        <f t="shared" si="5"/>
        <v>207.99</v>
      </c>
      <c r="G48">
        <v>207.99</v>
      </c>
    </row>
    <row r="49" spans="1:7" x14ac:dyDescent="0.25">
      <c r="A49" s="171" t="s">
        <v>682</v>
      </c>
      <c r="B49" s="176" t="s">
        <v>75</v>
      </c>
      <c r="C49" s="177">
        <v>2675.82</v>
      </c>
      <c r="D49" s="128">
        <f t="shared" si="3"/>
        <v>1337.91</v>
      </c>
      <c r="E49" s="182">
        <f t="shared" si="4"/>
        <v>9.5066771348523193E-4</v>
      </c>
      <c r="F49" s="128">
        <f t="shared" si="5"/>
        <v>190.13</v>
      </c>
      <c r="G49">
        <v>190.13</v>
      </c>
    </row>
    <row r="50" spans="1:7" x14ac:dyDescent="0.25">
      <c r="A50" s="176" t="s">
        <v>689</v>
      </c>
      <c r="B50" s="176" t="s">
        <v>12</v>
      </c>
      <c r="C50" s="177">
        <v>1991.01</v>
      </c>
      <c r="D50" s="128">
        <f t="shared" si="3"/>
        <v>995.505</v>
      </c>
      <c r="E50" s="182">
        <f t="shared" si="4"/>
        <v>7.0736780658872103E-4</v>
      </c>
      <c r="F50" s="128">
        <f t="shared" si="5"/>
        <v>141.47</v>
      </c>
      <c r="G50">
        <v>141.47</v>
      </c>
    </row>
    <row r="51" spans="1:7" x14ac:dyDescent="0.25">
      <c r="A51" s="171" t="s">
        <v>675</v>
      </c>
      <c r="B51" s="176" t="s">
        <v>195</v>
      </c>
      <c r="C51" s="177">
        <v>1687.39</v>
      </c>
      <c r="D51" s="128">
        <f t="shared" si="3"/>
        <v>843.69500000000005</v>
      </c>
      <c r="E51" s="182">
        <f t="shared" si="4"/>
        <v>5.9949742249398147E-4</v>
      </c>
      <c r="F51" s="128">
        <f t="shared" si="5"/>
        <v>119.9</v>
      </c>
      <c r="G51">
        <v>119.9</v>
      </c>
    </row>
    <row r="52" spans="1:7" x14ac:dyDescent="0.25">
      <c r="A52" s="171" t="s">
        <v>693</v>
      </c>
      <c r="B52" s="176" t="s">
        <v>260</v>
      </c>
      <c r="C52" s="177">
        <v>294.39</v>
      </c>
      <c r="D52" s="128">
        <f t="shared" si="3"/>
        <v>147.19499999999999</v>
      </c>
      <c r="E52" s="182">
        <f t="shared" si="4"/>
        <v>1.0459114147174227E-4</v>
      </c>
      <c r="F52" s="128">
        <f t="shared" si="5"/>
        <v>20.92</v>
      </c>
      <c r="G52">
        <v>20.92</v>
      </c>
    </row>
    <row r="53" spans="1:7" x14ac:dyDescent="0.25">
      <c r="A53" s="171" t="s">
        <v>503</v>
      </c>
      <c r="B53" s="171" t="s">
        <v>44</v>
      </c>
      <c r="C53" s="172">
        <v>125902.13</v>
      </c>
      <c r="D53" s="128"/>
      <c r="E53" s="183"/>
      <c r="F53" s="181"/>
    </row>
    <row r="54" spans="1:7" x14ac:dyDescent="0.25">
      <c r="A54" s="171" t="s">
        <v>667</v>
      </c>
      <c r="B54" s="171" t="s">
        <v>67</v>
      </c>
      <c r="C54" s="172">
        <v>5261</v>
      </c>
      <c r="D54" s="181"/>
      <c r="E54" s="183"/>
      <c r="F54" s="181"/>
    </row>
    <row r="55" spans="1:7" x14ac:dyDescent="0.25">
      <c r="A55" s="171" t="s">
        <v>586</v>
      </c>
      <c r="B55" s="171" t="s">
        <v>71</v>
      </c>
      <c r="C55" s="172">
        <v>105976.3</v>
      </c>
      <c r="D55" s="181"/>
      <c r="E55" s="183"/>
      <c r="F55" s="181"/>
    </row>
    <row r="56" spans="1:7" x14ac:dyDescent="0.25">
      <c r="A56" s="171" t="s">
        <v>626</v>
      </c>
      <c r="B56" s="171" t="s">
        <v>74</v>
      </c>
      <c r="C56" s="172">
        <v>419709.49</v>
      </c>
      <c r="D56" s="181"/>
      <c r="E56" s="183"/>
      <c r="F56" s="181"/>
    </row>
    <row r="57" spans="1:7" x14ac:dyDescent="0.25">
      <c r="A57" s="171" t="s">
        <v>568</v>
      </c>
      <c r="B57" s="171" t="s">
        <v>111</v>
      </c>
      <c r="C57" s="172">
        <v>276312.02</v>
      </c>
      <c r="D57" s="181"/>
      <c r="E57" s="183"/>
      <c r="F57" s="181"/>
    </row>
    <row r="58" spans="1:7" x14ac:dyDescent="0.25">
      <c r="A58" s="171" t="s">
        <v>546</v>
      </c>
      <c r="B58" s="171" t="s">
        <v>113</v>
      </c>
      <c r="C58" s="172">
        <v>70962.820000000007</v>
      </c>
      <c r="D58" s="181"/>
      <c r="E58" s="183"/>
      <c r="F58" s="181"/>
    </row>
    <row r="59" spans="1:7" x14ac:dyDescent="0.25">
      <c r="A59" s="171" t="s">
        <v>625</v>
      </c>
      <c r="B59" s="171" t="s">
        <v>119</v>
      </c>
      <c r="C59" s="172">
        <v>51622.36</v>
      </c>
      <c r="D59" s="181"/>
      <c r="E59" s="183"/>
      <c r="F59" s="181"/>
    </row>
    <row r="60" spans="1:7" x14ac:dyDescent="0.25">
      <c r="A60" s="171" t="s">
        <v>613</v>
      </c>
      <c r="B60" s="171" t="s">
        <v>120</v>
      </c>
      <c r="C60" s="172">
        <v>47259.58</v>
      </c>
      <c r="D60" s="181"/>
      <c r="E60" s="183"/>
      <c r="F60" s="181"/>
    </row>
    <row r="61" spans="1:7" x14ac:dyDescent="0.25">
      <c r="A61" s="171" t="s">
        <v>662</v>
      </c>
      <c r="B61" s="171" t="s">
        <v>122</v>
      </c>
      <c r="C61" s="172">
        <v>4115.43</v>
      </c>
      <c r="D61" s="181"/>
      <c r="E61" s="183"/>
      <c r="F61" s="181"/>
    </row>
    <row r="62" spans="1:7" x14ac:dyDescent="0.25">
      <c r="A62" s="171" t="s">
        <v>515</v>
      </c>
      <c r="B62" s="171" t="s">
        <v>225</v>
      </c>
      <c r="C62" s="172">
        <v>59110.07</v>
      </c>
      <c r="D62" s="181"/>
      <c r="E62" s="183"/>
      <c r="F62" s="181"/>
    </row>
    <row r="63" spans="1:7" x14ac:dyDescent="0.25">
      <c r="A63" s="171" t="s">
        <v>571</v>
      </c>
      <c r="B63" s="171" t="s">
        <v>226</v>
      </c>
      <c r="C63" s="172">
        <v>411594.59</v>
      </c>
      <c r="D63" s="181"/>
      <c r="E63" s="183"/>
      <c r="F63" s="181"/>
    </row>
    <row r="64" spans="1:7" x14ac:dyDescent="0.25">
      <c r="A64" s="171" t="s">
        <v>581</v>
      </c>
      <c r="B64" s="171" t="s">
        <v>232</v>
      </c>
      <c r="C64" s="172">
        <v>85793.35</v>
      </c>
      <c r="D64" s="181"/>
      <c r="E64" s="183"/>
      <c r="F64" s="181"/>
    </row>
    <row r="65" spans="1:6" x14ac:dyDescent="0.25">
      <c r="A65" s="171" t="s">
        <v>663</v>
      </c>
      <c r="B65" s="171" t="s">
        <v>235</v>
      </c>
      <c r="C65" s="172">
        <v>0</v>
      </c>
      <c r="D65" s="128"/>
      <c r="E65" s="183"/>
      <c r="F65" s="181"/>
    </row>
    <row r="66" spans="1:6" x14ac:dyDescent="0.25">
      <c r="A66" s="171" t="s">
        <v>615</v>
      </c>
      <c r="B66" s="171" t="s">
        <v>237</v>
      </c>
      <c r="C66" s="172">
        <v>71998.33</v>
      </c>
      <c r="D66" s="181"/>
      <c r="E66" s="183"/>
      <c r="F66" s="181"/>
    </row>
    <row r="67" spans="1:6" x14ac:dyDescent="0.25">
      <c r="A67" s="171" t="s">
        <v>680</v>
      </c>
      <c r="B67" s="171" t="s">
        <v>245</v>
      </c>
      <c r="C67" s="172">
        <v>8555.77</v>
      </c>
      <c r="D67" s="181"/>
      <c r="E67" s="183"/>
      <c r="F67" s="181"/>
    </row>
    <row r="68" spans="1:6" x14ac:dyDescent="0.25">
      <c r="A68" s="171" t="s">
        <v>583</v>
      </c>
      <c r="B68" s="171" t="s">
        <v>246</v>
      </c>
      <c r="C68" s="172">
        <v>163054.42000000001</v>
      </c>
      <c r="D68" s="181"/>
      <c r="E68" s="183"/>
      <c r="F68" s="181"/>
    </row>
    <row r="69" spans="1:6" x14ac:dyDescent="0.25">
      <c r="A69" s="171" t="s">
        <v>597</v>
      </c>
      <c r="B69" s="171" t="s">
        <v>251</v>
      </c>
      <c r="C69" s="172">
        <v>73496.3</v>
      </c>
      <c r="D69" s="181"/>
      <c r="E69" s="183"/>
      <c r="F69" s="181"/>
    </row>
    <row r="70" spans="1:6" x14ac:dyDescent="0.25">
      <c r="A70" s="171" t="s">
        <v>530</v>
      </c>
      <c r="B70" s="171" t="s">
        <v>331</v>
      </c>
      <c r="C70" s="172">
        <v>77485.25</v>
      </c>
      <c r="D70" s="128"/>
      <c r="E70" s="183"/>
      <c r="F70" s="181"/>
    </row>
    <row r="71" spans="1:6" x14ac:dyDescent="0.25">
      <c r="A71" s="171" t="s">
        <v>666</v>
      </c>
      <c r="B71" s="171" t="s">
        <v>332</v>
      </c>
      <c r="C71" s="172">
        <v>13607.42</v>
      </c>
      <c r="D71" s="128"/>
      <c r="E71" s="183"/>
      <c r="F71" s="181"/>
    </row>
    <row r="72" spans="1:6" x14ac:dyDescent="0.25">
      <c r="A72" s="171" t="s">
        <v>605</v>
      </c>
      <c r="B72" s="171" t="s">
        <v>338</v>
      </c>
      <c r="C72" s="172">
        <v>69016.679999999993</v>
      </c>
      <c r="D72" s="128"/>
      <c r="E72" s="183"/>
      <c r="F72" s="181"/>
    </row>
    <row r="73" spans="1:6" x14ac:dyDescent="0.25">
      <c r="A73" s="171" t="s">
        <v>562</v>
      </c>
      <c r="B73" s="171" t="s">
        <v>343</v>
      </c>
      <c r="C73" s="172">
        <v>86887.92</v>
      </c>
      <c r="D73" s="128"/>
      <c r="E73" s="183"/>
      <c r="F73" s="181"/>
    </row>
    <row r="74" spans="1:6" x14ac:dyDescent="0.25">
      <c r="A74" s="171" t="s">
        <v>501</v>
      </c>
      <c r="B74" s="171" t="s">
        <v>348</v>
      </c>
      <c r="C74" s="172">
        <v>172518.91</v>
      </c>
      <c r="D74" s="128"/>
      <c r="E74" s="183"/>
      <c r="F74" s="181"/>
    </row>
    <row r="75" spans="1:6" x14ac:dyDescent="0.25">
      <c r="A75" s="171" t="s">
        <v>636</v>
      </c>
      <c r="B75" s="171" t="s">
        <v>349</v>
      </c>
      <c r="C75" s="172">
        <v>65709.47</v>
      </c>
      <c r="D75" s="128"/>
      <c r="E75" s="183"/>
      <c r="F75" s="181"/>
    </row>
    <row r="76" spans="1:6" x14ac:dyDescent="0.25">
      <c r="A76" s="171" t="s">
        <v>650</v>
      </c>
      <c r="B76" s="171" t="s">
        <v>351</v>
      </c>
      <c r="C76" s="172">
        <v>115527.5</v>
      </c>
      <c r="D76" s="128"/>
      <c r="E76" s="183"/>
      <c r="F76" s="181"/>
    </row>
    <row r="77" spans="1:6" x14ac:dyDescent="0.25">
      <c r="A77" s="171" t="s">
        <v>564</v>
      </c>
      <c r="B77" s="171" t="s">
        <v>353</v>
      </c>
      <c r="C77" s="172">
        <v>225018.49</v>
      </c>
      <c r="D77" s="128"/>
      <c r="E77" s="183"/>
      <c r="F77" s="181"/>
    </row>
    <row r="78" spans="1:6" x14ac:dyDescent="0.25">
      <c r="A78" s="171" t="s">
        <v>507</v>
      </c>
      <c r="B78" s="171" t="s">
        <v>355</v>
      </c>
      <c r="C78" s="172">
        <v>492942.67</v>
      </c>
      <c r="D78" s="128"/>
      <c r="E78" s="183"/>
      <c r="F78" s="181"/>
    </row>
    <row r="79" spans="1:6" x14ac:dyDescent="0.25">
      <c r="A79" s="171" t="s">
        <v>545</v>
      </c>
      <c r="B79" s="171" t="s">
        <v>360</v>
      </c>
      <c r="C79" s="172">
        <v>199621.75</v>
      </c>
      <c r="D79" s="128"/>
      <c r="E79" s="183"/>
      <c r="F79" s="181"/>
    </row>
    <row r="80" spans="1:6" x14ac:dyDescent="0.25">
      <c r="A80" s="171" t="s">
        <v>601</v>
      </c>
      <c r="B80" s="171" t="s">
        <v>369</v>
      </c>
      <c r="C80" s="172">
        <v>374115.37</v>
      </c>
      <c r="D80" s="128"/>
      <c r="E80" s="183"/>
      <c r="F80" s="181"/>
    </row>
    <row r="81" spans="1:6" x14ac:dyDescent="0.25">
      <c r="A81" s="171" t="s">
        <v>574</v>
      </c>
      <c r="B81" s="171" t="s">
        <v>370</v>
      </c>
      <c r="C81" s="172">
        <v>178338.49</v>
      </c>
      <c r="D81" s="128"/>
      <c r="E81" s="183"/>
      <c r="F81" s="181"/>
    </row>
    <row r="82" spans="1:6" x14ac:dyDescent="0.25">
      <c r="A82" s="171" t="s">
        <v>659</v>
      </c>
      <c r="B82" s="171" t="s">
        <v>372</v>
      </c>
      <c r="C82" s="172">
        <v>13656.25</v>
      </c>
      <c r="D82" s="128"/>
      <c r="E82" s="183"/>
      <c r="F82" s="181"/>
    </row>
    <row r="83" spans="1:6" x14ac:dyDescent="0.25">
      <c r="A83" s="171" t="s">
        <v>539</v>
      </c>
      <c r="B83" s="171" t="s">
        <v>411</v>
      </c>
      <c r="C83" s="172">
        <v>34491.230000000003</v>
      </c>
      <c r="D83" s="128"/>
      <c r="E83" s="183"/>
      <c r="F83" s="181"/>
    </row>
    <row r="84" spans="1:6" x14ac:dyDescent="0.25">
      <c r="A84" s="171" t="s">
        <v>617</v>
      </c>
      <c r="B84" s="171" t="s">
        <v>413</v>
      </c>
      <c r="C84" s="172">
        <v>75640.27</v>
      </c>
      <c r="D84" s="128"/>
      <c r="E84" s="183"/>
      <c r="F84" s="181"/>
    </row>
    <row r="85" spans="1:6" x14ac:dyDescent="0.25">
      <c r="A85" s="171" t="s">
        <v>548</v>
      </c>
      <c r="B85" s="171" t="s">
        <v>14</v>
      </c>
      <c r="C85" s="172">
        <v>47532.02</v>
      </c>
      <c r="D85" s="128"/>
      <c r="E85" s="183"/>
    </row>
    <row r="86" spans="1:6" x14ac:dyDescent="0.25">
      <c r="A86" s="171" t="s">
        <v>599</v>
      </c>
      <c r="B86" s="171" t="s">
        <v>16</v>
      </c>
      <c r="C86" s="172">
        <v>53576.17</v>
      </c>
      <c r="D86" s="128"/>
      <c r="E86" s="182"/>
    </row>
    <row r="87" spans="1:6" x14ac:dyDescent="0.25">
      <c r="A87" s="171" t="s">
        <v>561</v>
      </c>
      <c r="B87" s="171" t="s">
        <v>22</v>
      </c>
      <c r="C87" s="172">
        <v>54843.26</v>
      </c>
      <c r="D87" s="128"/>
      <c r="E87" s="182"/>
    </row>
    <row r="88" spans="1:6" x14ac:dyDescent="0.25">
      <c r="A88" s="171" t="s">
        <v>509</v>
      </c>
      <c r="B88" s="171" t="s">
        <v>26</v>
      </c>
      <c r="C88" s="172">
        <v>184912.86</v>
      </c>
      <c r="D88" s="128"/>
      <c r="E88" s="182"/>
    </row>
    <row r="89" spans="1:6" x14ac:dyDescent="0.25">
      <c r="A89" s="171" t="s">
        <v>549</v>
      </c>
      <c r="B89" s="171" t="s">
        <v>27</v>
      </c>
      <c r="C89" s="172">
        <v>162554.01999999999</v>
      </c>
      <c r="D89" s="128"/>
      <c r="E89" s="182"/>
    </row>
    <row r="90" spans="1:6" x14ac:dyDescent="0.25">
      <c r="A90" s="171" t="s">
        <v>602</v>
      </c>
      <c r="B90" s="171" t="s">
        <v>28</v>
      </c>
      <c r="C90" s="172">
        <v>69249.2</v>
      </c>
      <c r="D90" s="128"/>
      <c r="E90" s="182"/>
    </row>
    <row r="91" spans="1:6" x14ac:dyDescent="0.25">
      <c r="A91" s="171" t="s">
        <v>529</v>
      </c>
      <c r="B91" s="171" t="s">
        <v>34</v>
      </c>
      <c r="C91" s="172">
        <v>126375.03</v>
      </c>
      <c r="D91" s="128"/>
      <c r="E91" s="182"/>
    </row>
    <row r="92" spans="1:6" x14ac:dyDescent="0.25">
      <c r="A92" s="171" t="s">
        <v>628</v>
      </c>
      <c r="B92" s="171" t="s">
        <v>36</v>
      </c>
      <c r="C92" s="172">
        <v>17601.57</v>
      </c>
      <c r="D92" s="128"/>
      <c r="E92" s="182"/>
    </row>
    <row r="93" spans="1:6" x14ac:dyDescent="0.25">
      <c r="A93" s="171" t="s">
        <v>603</v>
      </c>
      <c r="B93" s="171" t="s">
        <v>47</v>
      </c>
      <c r="C93" s="172">
        <v>71690.38</v>
      </c>
      <c r="D93" s="128"/>
      <c r="E93" s="182"/>
    </row>
    <row r="94" spans="1:6" x14ac:dyDescent="0.25">
      <c r="A94" s="171" t="s">
        <v>677</v>
      </c>
      <c r="B94" s="171" t="s">
        <v>48</v>
      </c>
      <c r="C94" s="172">
        <v>16789.47</v>
      </c>
      <c r="D94" s="128"/>
      <c r="E94" s="182"/>
    </row>
    <row r="95" spans="1:6" x14ac:dyDescent="0.25">
      <c r="A95" s="171" t="s">
        <v>640</v>
      </c>
      <c r="B95" s="171" t="s">
        <v>49</v>
      </c>
      <c r="C95" s="172">
        <v>48167.9</v>
      </c>
      <c r="D95" s="128"/>
      <c r="E95" s="182"/>
    </row>
    <row r="96" spans="1:6" x14ac:dyDescent="0.25">
      <c r="A96" s="171" t="s">
        <v>553</v>
      </c>
      <c r="B96" s="171" t="s">
        <v>51</v>
      </c>
      <c r="C96" s="172">
        <v>83916.11</v>
      </c>
      <c r="D96" s="128"/>
      <c r="E96" s="182"/>
    </row>
    <row r="97" spans="1:5" x14ac:dyDescent="0.25">
      <c r="A97" s="171" t="s">
        <v>657</v>
      </c>
      <c r="B97" s="171" t="s">
        <v>52</v>
      </c>
      <c r="C97" s="172">
        <v>20723.759999999998</v>
      </c>
      <c r="D97" s="128"/>
      <c r="E97" s="182"/>
    </row>
    <row r="98" spans="1:5" x14ac:dyDescent="0.25">
      <c r="A98" s="171" t="s">
        <v>535</v>
      </c>
      <c r="B98" s="171" t="s">
        <v>53</v>
      </c>
      <c r="C98" s="172">
        <v>28305.68</v>
      </c>
      <c r="D98" s="128"/>
      <c r="E98" s="182"/>
    </row>
    <row r="99" spans="1:5" x14ac:dyDescent="0.25">
      <c r="A99" s="171" t="s">
        <v>540</v>
      </c>
      <c r="B99" s="171" t="s">
        <v>58</v>
      </c>
      <c r="C99" s="172">
        <v>113983.87</v>
      </c>
      <c r="D99" s="128"/>
      <c r="E99" s="182"/>
    </row>
    <row r="100" spans="1:5" x14ac:dyDescent="0.25">
      <c r="A100" s="171" t="s">
        <v>582</v>
      </c>
      <c r="B100" s="171" t="s">
        <v>60</v>
      </c>
      <c r="C100" s="172">
        <v>24084.12</v>
      </c>
      <c r="D100" s="128"/>
      <c r="E100" s="182"/>
    </row>
    <row r="101" spans="1:5" x14ac:dyDescent="0.25">
      <c r="A101" s="171" t="s">
        <v>555</v>
      </c>
      <c r="B101" s="171" t="s">
        <v>61</v>
      </c>
      <c r="C101" s="172">
        <v>170625.17</v>
      </c>
      <c r="D101" s="128"/>
      <c r="E101" s="182"/>
    </row>
    <row r="102" spans="1:5" x14ac:dyDescent="0.25">
      <c r="A102" s="171" t="s">
        <v>672</v>
      </c>
      <c r="B102" s="171" t="s">
        <v>62</v>
      </c>
      <c r="C102" s="172">
        <v>6413.74</v>
      </c>
      <c r="D102" s="128"/>
      <c r="E102" s="182"/>
    </row>
    <row r="103" spans="1:5" x14ac:dyDescent="0.25">
      <c r="A103" s="171" t="s">
        <v>669</v>
      </c>
      <c r="B103" s="171" t="s">
        <v>77</v>
      </c>
      <c r="C103" s="172">
        <v>20047.02</v>
      </c>
      <c r="D103" s="128"/>
      <c r="E103" s="182"/>
    </row>
    <row r="104" spans="1:5" x14ac:dyDescent="0.25">
      <c r="A104" s="171" t="s">
        <v>533</v>
      </c>
      <c r="B104" s="171" t="s">
        <v>79</v>
      </c>
      <c r="C104" s="172">
        <v>155241.76999999999</v>
      </c>
      <c r="D104" s="128"/>
      <c r="E104" s="182"/>
    </row>
    <row r="105" spans="1:5" x14ac:dyDescent="0.25">
      <c r="A105" s="171" t="s">
        <v>621</v>
      </c>
      <c r="B105" s="171" t="s">
        <v>80</v>
      </c>
      <c r="C105" s="172">
        <v>90634.59</v>
      </c>
      <c r="D105" s="128"/>
      <c r="E105" s="182"/>
    </row>
    <row r="106" spans="1:5" x14ac:dyDescent="0.25">
      <c r="A106" s="171" t="s">
        <v>593</v>
      </c>
      <c r="B106" s="171" t="s">
        <v>81</v>
      </c>
      <c r="C106" s="172">
        <v>91847.2</v>
      </c>
      <c r="D106" s="128"/>
      <c r="E106" s="182"/>
    </row>
    <row r="107" spans="1:5" x14ac:dyDescent="0.25">
      <c r="A107" s="171" t="s">
        <v>670</v>
      </c>
      <c r="B107" s="171" t="s">
        <v>82</v>
      </c>
      <c r="C107" s="172">
        <v>15506.02</v>
      </c>
      <c r="D107" s="128"/>
      <c r="E107" s="182"/>
    </row>
    <row r="108" spans="1:5" x14ac:dyDescent="0.25">
      <c r="A108" s="171" t="s">
        <v>598</v>
      </c>
      <c r="B108" s="171" t="s">
        <v>84</v>
      </c>
      <c r="C108" s="172">
        <v>53793.16</v>
      </c>
      <c r="D108" s="128"/>
      <c r="E108" s="182"/>
    </row>
    <row r="109" spans="1:5" x14ac:dyDescent="0.25">
      <c r="A109" s="171" t="s">
        <v>556</v>
      </c>
      <c r="B109" s="171" t="s">
        <v>89</v>
      </c>
      <c r="C109" s="172">
        <v>179144.65</v>
      </c>
      <c r="D109" s="128"/>
      <c r="E109" s="182"/>
    </row>
    <row r="110" spans="1:5" x14ac:dyDescent="0.25">
      <c r="A110" s="171" t="s">
        <v>537</v>
      </c>
      <c r="B110" s="171" t="s">
        <v>92</v>
      </c>
      <c r="C110" s="172">
        <v>134629.76000000001</v>
      </c>
      <c r="D110" s="128"/>
      <c r="E110" s="182"/>
    </row>
    <row r="111" spans="1:5" x14ac:dyDescent="0.25">
      <c r="A111" s="171" t="s">
        <v>661</v>
      </c>
      <c r="B111" s="171" t="s">
        <v>99</v>
      </c>
      <c r="C111" s="172">
        <v>2583.37</v>
      </c>
      <c r="D111" s="128"/>
      <c r="E111" s="182"/>
    </row>
    <row r="112" spans="1:5" x14ac:dyDescent="0.25">
      <c r="A112" s="171" t="s">
        <v>504</v>
      </c>
      <c r="B112" s="171" t="s">
        <v>100</v>
      </c>
      <c r="C112" s="172">
        <v>228298.53</v>
      </c>
      <c r="D112" s="128"/>
      <c r="E112" s="182"/>
    </row>
    <row r="113" spans="1:5" x14ac:dyDescent="0.25">
      <c r="A113" s="171" t="s">
        <v>538</v>
      </c>
      <c r="B113" s="171" t="s">
        <v>101</v>
      </c>
      <c r="C113" s="172">
        <v>239188.44</v>
      </c>
      <c r="D113" s="128"/>
      <c r="E113" s="182"/>
    </row>
    <row r="114" spans="1:5" x14ac:dyDescent="0.25">
      <c r="A114" s="171" t="s">
        <v>557</v>
      </c>
      <c r="B114" s="171" t="s">
        <v>104</v>
      </c>
      <c r="C114" s="172">
        <v>114398.29</v>
      </c>
      <c r="D114" s="128"/>
      <c r="E114" s="182"/>
    </row>
    <row r="115" spans="1:5" x14ac:dyDescent="0.25">
      <c r="A115" s="171" t="s">
        <v>520</v>
      </c>
      <c r="B115" s="171" t="s">
        <v>106</v>
      </c>
      <c r="C115" s="172">
        <v>109551.54</v>
      </c>
      <c r="D115" s="128"/>
      <c r="E115" s="182"/>
    </row>
    <row r="116" spans="1:5" x14ac:dyDescent="0.25">
      <c r="A116" s="171" t="s">
        <v>683</v>
      </c>
      <c r="B116" s="171" t="s">
        <v>129</v>
      </c>
      <c r="C116" s="172">
        <v>960.1</v>
      </c>
      <c r="D116" s="128"/>
      <c r="E116" s="182"/>
    </row>
    <row r="117" spans="1:5" x14ac:dyDescent="0.25">
      <c r="A117" s="171" t="s">
        <v>554</v>
      </c>
      <c r="B117" s="171" t="s">
        <v>132</v>
      </c>
      <c r="C117" s="172">
        <v>106983.74</v>
      </c>
      <c r="D117" s="128"/>
      <c r="E117" s="182"/>
    </row>
    <row r="118" spans="1:5" x14ac:dyDescent="0.25">
      <c r="A118" s="171" t="s">
        <v>606</v>
      </c>
      <c r="B118" s="171" t="s">
        <v>133</v>
      </c>
      <c r="C118" s="172">
        <v>65547.789999999994</v>
      </c>
      <c r="D118" s="128"/>
      <c r="E118" s="182"/>
    </row>
    <row r="119" spans="1:5" x14ac:dyDescent="0.25">
      <c r="A119" s="171" t="s">
        <v>512</v>
      </c>
      <c r="B119" s="171" t="s">
        <v>134</v>
      </c>
      <c r="C119" s="172">
        <v>159214.29999999999</v>
      </c>
      <c r="D119" s="128"/>
      <c r="E119" s="182"/>
    </row>
    <row r="120" spans="1:5" x14ac:dyDescent="0.25">
      <c r="A120" s="171" t="s">
        <v>592</v>
      </c>
      <c r="B120" s="171" t="s">
        <v>135</v>
      </c>
      <c r="C120" s="172">
        <v>22501.86</v>
      </c>
      <c r="D120" s="128"/>
      <c r="E120" s="182"/>
    </row>
    <row r="121" spans="1:5" x14ac:dyDescent="0.25">
      <c r="A121" s="171" t="s">
        <v>690</v>
      </c>
      <c r="B121" s="171" t="s">
        <v>138</v>
      </c>
      <c r="C121" s="172">
        <v>496.89</v>
      </c>
      <c r="D121" s="128"/>
      <c r="E121" s="182"/>
    </row>
    <row r="122" spans="1:5" x14ac:dyDescent="0.25">
      <c r="A122" s="171" t="s">
        <v>560</v>
      </c>
      <c r="B122" s="171" t="s">
        <v>141</v>
      </c>
      <c r="C122" s="172">
        <v>162094.31</v>
      </c>
      <c r="D122" s="128"/>
      <c r="E122" s="182"/>
    </row>
    <row r="123" spans="1:5" x14ac:dyDescent="0.25">
      <c r="A123" s="171" t="s">
        <v>531</v>
      </c>
      <c r="B123" s="171" t="s">
        <v>146</v>
      </c>
      <c r="C123" s="172">
        <v>102574.82</v>
      </c>
      <c r="D123" s="128"/>
      <c r="E123" s="182"/>
    </row>
    <row r="124" spans="1:5" x14ac:dyDescent="0.25">
      <c r="A124" s="171" t="s">
        <v>573</v>
      </c>
      <c r="B124" s="171" t="s">
        <v>147</v>
      </c>
      <c r="C124" s="172">
        <v>38853.53</v>
      </c>
      <c r="D124" s="128"/>
      <c r="E124" s="182"/>
    </row>
    <row r="125" spans="1:5" x14ac:dyDescent="0.25">
      <c r="A125" s="171" t="s">
        <v>681</v>
      </c>
      <c r="B125" s="171" t="s">
        <v>148</v>
      </c>
      <c r="C125" s="172">
        <v>0</v>
      </c>
      <c r="D125" s="128"/>
      <c r="E125" s="182"/>
    </row>
    <row r="126" spans="1:5" x14ac:dyDescent="0.25">
      <c r="A126" s="171" t="s">
        <v>608</v>
      </c>
      <c r="B126" s="171" t="s">
        <v>152</v>
      </c>
      <c r="C126" s="172">
        <v>193348.12</v>
      </c>
      <c r="D126" s="128"/>
      <c r="E126" s="182"/>
    </row>
    <row r="127" spans="1:5" x14ac:dyDescent="0.25">
      <c r="A127" s="171" t="s">
        <v>596</v>
      </c>
      <c r="B127" s="171" t="s">
        <v>153</v>
      </c>
      <c r="C127" s="172">
        <v>42012.07</v>
      </c>
      <c r="D127" s="128"/>
      <c r="E127" s="182"/>
    </row>
    <row r="128" spans="1:5" x14ac:dyDescent="0.25">
      <c r="A128" s="171" t="s">
        <v>551</v>
      </c>
      <c r="B128" s="171" t="s">
        <v>156</v>
      </c>
      <c r="C128" s="172">
        <v>112115.6</v>
      </c>
      <c r="D128" s="128"/>
      <c r="E128" s="182"/>
    </row>
    <row r="129" spans="1:5" x14ac:dyDescent="0.25">
      <c r="A129" s="171" t="s">
        <v>523</v>
      </c>
      <c r="B129" s="171" t="s">
        <v>158</v>
      </c>
      <c r="C129" s="172">
        <v>178289.72</v>
      </c>
      <c r="D129" s="128"/>
      <c r="E129" s="182"/>
    </row>
    <row r="130" spans="1:5" x14ac:dyDescent="0.25">
      <c r="A130" s="171" t="s">
        <v>611</v>
      </c>
      <c r="B130" s="171" t="s">
        <v>160</v>
      </c>
      <c r="C130" s="172">
        <v>404474.19</v>
      </c>
      <c r="D130" s="128"/>
      <c r="E130" s="182"/>
    </row>
    <row r="131" spans="1:5" x14ac:dyDescent="0.25">
      <c r="A131" s="171" t="s">
        <v>624</v>
      </c>
      <c r="B131" s="171" t="s">
        <v>162</v>
      </c>
      <c r="C131" s="172">
        <v>69574.64</v>
      </c>
      <c r="D131" s="128"/>
      <c r="E131" s="182"/>
    </row>
    <row r="132" spans="1:5" x14ac:dyDescent="0.25">
      <c r="A132" s="171" t="s">
        <v>522</v>
      </c>
      <c r="B132" s="171" t="s">
        <v>164</v>
      </c>
      <c r="C132" s="172">
        <v>196097.39</v>
      </c>
      <c r="D132" s="128"/>
      <c r="E132" s="182"/>
    </row>
    <row r="133" spans="1:5" x14ac:dyDescent="0.25">
      <c r="A133" s="171" t="s">
        <v>622</v>
      </c>
      <c r="B133" s="171" t="s">
        <v>165</v>
      </c>
      <c r="C133" s="172">
        <v>38550.800000000003</v>
      </c>
      <c r="D133" s="128"/>
      <c r="E133" s="182"/>
    </row>
    <row r="134" spans="1:5" x14ac:dyDescent="0.25">
      <c r="A134" s="171" t="s">
        <v>550</v>
      </c>
      <c r="B134" s="171" t="s">
        <v>166</v>
      </c>
      <c r="C134" s="172">
        <v>86101.08</v>
      </c>
      <c r="D134" s="128"/>
      <c r="E134" s="182"/>
    </row>
    <row r="135" spans="1:5" x14ac:dyDescent="0.25">
      <c r="A135" s="171" t="s">
        <v>607</v>
      </c>
      <c r="B135" s="171" t="s">
        <v>167</v>
      </c>
      <c r="C135" s="172">
        <v>72762.05</v>
      </c>
      <c r="D135" s="128"/>
      <c r="E135" s="182"/>
    </row>
    <row r="136" spans="1:5" x14ac:dyDescent="0.25">
      <c r="A136" s="171" t="s">
        <v>639</v>
      </c>
      <c r="B136" s="171" t="s">
        <v>169</v>
      </c>
      <c r="C136" s="172">
        <v>18542.07</v>
      </c>
      <c r="D136" s="128"/>
      <c r="E136" s="182"/>
    </row>
    <row r="137" spans="1:5" x14ac:dyDescent="0.25">
      <c r="A137" s="171" t="s">
        <v>618</v>
      </c>
      <c r="B137" s="171" t="s">
        <v>176</v>
      </c>
      <c r="C137" s="172">
        <v>349533.46</v>
      </c>
      <c r="D137" s="128"/>
      <c r="E137" s="182"/>
    </row>
    <row r="138" spans="1:5" x14ac:dyDescent="0.25">
      <c r="A138" s="171" t="s">
        <v>547</v>
      </c>
      <c r="B138" s="171" t="s">
        <v>179</v>
      </c>
      <c r="C138" s="172">
        <v>100383.01</v>
      </c>
      <c r="D138" s="128"/>
      <c r="E138" s="182"/>
    </row>
    <row r="139" spans="1:5" x14ac:dyDescent="0.25">
      <c r="A139" s="171" t="s">
        <v>516</v>
      </c>
      <c r="B139" s="171" t="s">
        <v>184</v>
      </c>
      <c r="C139" s="172">
        <v>213666.57</v>
      </c>
      <c r="D139" s="128"/>
      <c r="E139" s="182"/>
    </row>
    <row r="140" spans="1:5" x14ac:dyDescent="0.25">
      <c r="A140" s="171" t="s">
        <v>590</v>
      </c>
      <c r="B140" s="171" t="s">
        <v>185</v>
      </c>
      <c r="C140" s="172">
        <v>104266.75</v>
      </c>
      <c r="D140" s="128"/>
      <c r="E140" s="182"/>
    </row>
    <row r="141" spans="1:5" x14ac:dyDescent="0.25">
      <c r="A141" s="171" t="s">
        <v>502</v>
      </c>
      <c r="B141" s="171" t="s">
        <v>189</v>
      </c>
      <c r="C141" s="172">
        <v>190461.85</v>
      </c>
      <c r="D141" s="128"/>
      <c r="E141" s="182"/>
    </row>
    <row r="142" spans="1:5" x14ac:dyDescent="0.25">
      <c r="A142" s="171" t="s">
        <v>505</v>
      </c>
      <c r="B142" s="171" t="s">
        <v>191</v>
      </c>
      <c r="C142" s="172">
        <v>412805.04</v>
      </c>
      <c r="D142" s="128"/>
      <c r="E142" s="182"/>
    </row>
    <row r="143" spans="1:5" x14ac:dyDescent="0.25">
      <c r="A143" s="171" t="s">
        <v>627</v>
      </c>
      <c r="B143" s="171" t="s">
        <v>193</v>
      </c>
      <c r="C143" s="172">
        <v>17369.71</v>
      </c>
      <c r="D143" s="128"/>
      <c r="E143" s="182"/>
    </row>
    <row r="144" spans="1:5" x14ac:dyDescent="0.25">
      <c r="A144" s="171" t="s">
        <v>510</v>
      </c>
      <c r="B144" s="171" t="s">
        <v>196</v>
      </c>
      <c r="C144" s="172">
        <v>34591.03</v>
      </c>
      <c r="D144" s="128"/>
      <c r="E144" s="182"/>
    </row>
    <row r="145" spans="1:5" x14ac:dyDescent="0.25">
      <c r="A145" s="171" t="s">
        <v>648</v>
      </c>
      <c r="B145" s="171" t="s">
        <v>200</v>
      </c>
      <c r="C145" s="172">
        <v>22055.69</v>
      </c>
      <c r="D145" s="128"/>
      <c r="E145" s="182"/>
    </row>
    <row r="146" spans="1:5" x14ac:dyDescent="0.25">
      <c r="A146" s="171" t="s">
        <v>645</v>
      </c>
      <c r="B146" s="171" t="s">
        <v>202</v>
      </c>
      <c r="C146" s="172">
        <v>79427.58</v>
      </c>
      <c r="D146" s="128"/>
      <c r="E146" s="182"/>
    </row>
    <row r="147" spans="1:5" x14ac:dyDescent="0.25">
      <c r="A147" s="171" t="s">
        <v>638</v>
      </c>
      <c r="B147" s="171" t="s">
        <v>204</v>
      </c>
      <c r="C147" s="172">
        <v>43611.55</v>
      </c>
      <c r="D147" s="128"/>
      <c r="E147" s="182"/>
    </row>
    <row r="148" spans="1:5" x14ac:dyDescent="0.25">
      <c r="A148" s="171" t="s">
        <v>511</v>
      </c>
      <c r="B148" s="171" t="s">
        <v>206</v>
      </c>
      <c r="C148" s="172">
        <v>521745.19</v>
      </c>
      <c r="D148" s="128"/>
      <c r="E148" s="182"/>
    </row>
    <row r="149" spans="1:5" x14ac:dyDescent="0.25">
      <c r="A149" s="171" t="s">
        <v>575</v>
      </c>
      <c r="B149" s="171" t="s">
        <v>207</v>
      </c>
      <c r="C149" s="172">
        <v>0</v>
      </c>
      <c r="D149" s="128"/>
      <c r="E149" s="182"/>
    </row>
    <row r="150" spans="1:5" x14ac:dyDescent="0.25">
      <c r="A150" s="171" t="s">
        <v>544</v>
      </c>
      <c r="B150" s="171" t="s">
        <v>208</v>
      </c>
      <c r="C150" s="172">
        <v>154294.12</v>
      </c>
      <c r="D150" s="128"/>
      <c r="E150" s="182"/>
    </row>
    <row r="151" spans="1:5" x14ac:dyDescent="0.25">
      <c r="A151" s="171" t="s">
        <v>642</v>
      </c>
      <c r="B151" s="171" t="s">
        <v>212</v>
      </c>
      <c r="C151" s="172">
        <v>56530.26</v>
      </c>
      <c r="D151" s="128"/>
      <c r="E151" s="182"/>
    </row>
    <row r="152" spans="1:5" x14ac:dyDescent="0.25">
      <c r="A152" s="171" t="s">
        <v>619</v>
      </c>
      <c r="B152" s="171" t="s">
        <v>218</v>
      </c>
      <c r="C152" s="172">
        <v>27529.87</v>
      </c>
      <c r="D152" s="128"/>
      <c r="E152" s="182"/>
    </row>
    <row r="153" spans="1:5" x14ac:dyDescent="0.25">
      <c r="A153" s="171" t="s">
        <v>506</v>
      </c>
      <c r="B153" s="171" t="s">
        <v>219</v>
      </c>
      <c r="C153" s="172">
        <v>364437.22</v>
      </c>
      <c r="D153" s="128"/>
      <c r="E153" s="182"/>
    </row>
    <row r="154" spans="1:5" x14ac:dyDescent="0.25">
      <c r="A154" s="171" t="s">
        <v>518</v>
      </c>
      <c r="B154" s="171" t="s">
        <v>221</v>
      </c>
      <c r="C154" s="172">
        <v>362856.15</v>
      </c>
      <c r="D154" s="128"/>
      <c r="E154" s="182"/>
    </row>
    <row r="155" spans="1:5" x14ac:dyDescent="0.25">
      <c r="A155" s="171" t="s">
        <v>500</v>
      </c>
      <c r="B155" s="171" t="s">
        <v>261</v>
      </c>
      <c r="C155" s="172">
        <v>121946.26</v>
      </c>
      <c r="D155" s="128"/>
      <c r="E155" s="182"/>
    </row>
    <row r="156" spans="1:5" x14ac:dyDescent="0.25">
      <c r="A156" s="171" t="s">
        <v>528</v>
      </c>
      <c r="B156" s="171" t="s">
        <v>263</v>
      </c>
      <c r="C156" s="172">
        <v>367479.37</v>
      </c>
      <c r="D156" s="128"/>
      <c r="E156" s="182"/>
    </row>
    <row r="157" spans="1:5" x14ac:dyDescent="0.25">
      <c r="A157" s="171" t="s">
        <v>499</v>
      </c>
      <c r="B157" s="171" t="s">
        <v>264</v>
      </c>
      <c r="C157" s="172">
        <v>555148.18000000005</v>
      </c>
      <c r="D157" s="128"/>
      <c r="E157" s="182"/>
    </row>
    <row r="158" spans="1:5" x14ac:dyDescent="0.25">
      <c r="A158" s="171" t="s">
        <v>591</v>
      </c>
      <c r="B158" s="171" t="s">
        <v>265</v>
      </c>
      <c r="C158" s="172">
        <v>84579.92</v>
      </c>
      <c r="D158" s="128"/>
      <c r="E158" s="182"/>
    </row>
    <row r="159" spans="1:5" x14ac:dyDescent="0.25">
      <c r="A159" s="171" t="s">
        <v>584</v>
      </c>
      <c r="B159" s="171" t="s">
        <v>266</v>
      </c>
      <c r="C159" s="172">
        <v>12583.19</v>
      </c>
      <c r="D159" s="128"/>
      <c r="E159" s="182"/>
    </row>
    <row r="160" spans="1:5" x14ac:dyDescent="0.25">
      <c r="A160" s="171" t="s">
        <v>563</v>
      </c>
      <c r="B160" s="171" t="s">
        <v>279</v>
      </c>
      <c r="C160" s="172">
        <v>87563.17</v>
      </c>
      <c r="D160" s="128"/>
      <c r="E160" s="182"/>
    </row>
    <row r="161" spans="1:5" x14ac:dyDescent="0.25">
      <c r="A161" s="171" t="s">
        <v>558</v>
      </c>
      <c r="B161" s="171" t="s">
        <v>280</v>
      </c>
      <c r="C161" s="172">
        <v>197701.08</v>
      </c>
      <c r="D161" s="128"/>
      <c r="E161" s="182"/>
    </row>
    <row r="162" spans="1:5" x14ac:dyDescent="0.25">
      <c r="A162" s="171" t="s">
        <v>570</v>
      </c>
      <c r="B162" s="171" t="s">
        <v>282</v>
      </c>
      <c r="C162" s="172">
        <v>23978.77</v>
      </c>
      <c r="D162" s="128"/>
      <c r="E162" s="182"/>
    </row>
    <row r="163" spans="1:5" x14ac:dyDescent="0.25">
      <c r="A163" s="171" t="s">
        <v>623</v>
      </c>
      <c r="B163" s="171" t="s">
        <v>283</v>
      </c>
      <c r="C163" s="172">
        <v>70038.929999999993</v>
      </c>
      <c r="D163" s="128"/>
      <c r="E163" s="182"/>
    </row>
    <row r="164" spans="1:5" x14ac:dyDescent="0.25">
      <c r="A164" s="171" t="s">
        <v>541</v>
      </c>
      <c r="B164" s="171" t="s">
        <v>285</v>
      </c>
      <c r="C164" s="172">
        <v>58868.79</v>
      </c>
      <c r="D164" s="128"/>
      <c r="E164" s="182"/>
    </row>
    <row r="165" spans="1:5" x14ac:dyDescent="0.25">
      <c r="A165" s="171" t="s">
        <v>514</v>
      </c>
      <c r="B165" s="171" t="s">
        <v>288</v>
      </c>
      <c r="C165" s="172">
        <v>54056.73</v>
      </c>
      <c r="D165" s="128"/>
      <c r="E165" s="182"/>
    </row>
    <row r="166" spans="1:5" x14ac:dyDescent="0.25">
      <c r="A166" s="171" t="s">
        <v>588</v>
      </c>
      <c r="B166" s="171" t="s">
        <v>289</v>
      </c>
      <c r="C166" s="172">
        <v>103180.09</v>
      </c>
      <c r="D166" s="128"/>
      <c r="E166" s="182"/>
    </row>
    <row r="167" spans="1:5" x14ac:dyDescent="0.25">
      <c r="A167" s="171" t="s">
        <v>559</v>
      </c>
      <c r="B167" s="171" t="s">
        <v>290</v>
      </c>
      <c r="C167" s="172">
        <v>112201.79</v>
      </c>
      <c r="D167" s="128"/>
      <c r="E167" s="182"/>
    </row>
    <row r="168" spans="1:5" x14ac:dyDescent="0.25">
      <c r="A168" s="171" t="s">
        <v>587</v>
      </c>
      <c r="B168" s="171" t="s">
        <v>297</v>
      </c>
      <c r="C168" s="172">
        <v>43485.43</v>
      </c>
      <c r="D168" s="128"/>
      <c r="E168" s="182"/>
    </row>
    <row r="169" spans="1:5" x14ac:dyDescent="0.25">
      <c r="A169" s="171" t="s">
        <v>634</v>
      </c>
      <c r="B169" s="171" t="s">
        <v>303</v>
      </c>
      <c r="C169" s="172">
        <v>24605.11</v>
      </c>
      <c r="D169" s="128"/>
      <c r="E169" s="182"/>
    </row>
    <row r="170" spans="1:5" x14ac:dyDescent="0.25">
      <c r="A170" s="171" t="s">
        <v>566</v>
      </c>
      <c r="B170" s="171" t="s">
        <v>308</v>
      </c>
      <c r="C170" s="172">
        <v>136209.81</v>
      </c>
      <c r="D170" s="128"/>
      <c r="E170" s="182"/>
    </row>
    <row r="171" spans="1:5" x14ac:dyDescent="0.25">
      <c r="A171" s="171" t="s">
        <v>612</v>
      </c>
      <c r="B171" s="171" t="s">
        <v>309</v>
      </c>
      <c r="C171" s="172">
        <v>33147.46</v>
      </c>
      <c r="D171" s="128"/>
      <c r="E171" s="182"/>
    </row>
    <row r="172" spans="1:5" x14ac:dyDescent="0.25">
      <c r="A172" s="171" t="s">
        <v>604</v>
      </c>
      <c r="B172" s="171" t="s">
        <v>311</v>
      </c>
      <c r="C172" s="172">
        <v>74779.77</v>
      </c>
      <c r="D172" s="128"/>
      <c r="E172" s="182"/>
    </row>
    <row r="173" spans="1:5" x14ac:dyDescent="0.25">
      <c r="A173" s="171" t="s">
        <v>521</v>
      </c>
      <c r="B173" s="171" t="s">
        <v>320</v>
      </c>
      <c r="C173" s="172">
        <v>199736.48</v>
      </c>
      <c r="D173" s="128"/>
      <c r="E173" s="182"/>
    </row>
    <row r="174" spans="1:5" x14ac:dyDescent="0.25">
      <c r="A174" s="171" t="s">
        <v>595</v>
      </c>
      <c r="B174" s="171" t="s">
        <v>321</v>
      </c>
      <c r="C174" s="172">
        <v>156929.4</v>
      </c>
      <c r="D174" s="128"/>
      <c r="E174" s="182"/>
    </row>
    <row r="175" spans="1:5" x14ac:dyDescent="0.25">
      <c r="A175" s="171" t="s">
        <v>654</v>
      </c>
      <c r="B175" s="171" t="s">
        <v>323</v>
      </c>
      <c r="C175" s="172">
        <v>31243.33</v>
      </c>
      <c r="D175" s="128"/>
      <c r="E175" s="182"/>
    </row>
    <row r="176" spans="1:5" x14ac:dyDescent="0.25">
      <c r="A176" s="171" t="s">
        <v>576</v>
      </c>
      <c r="B176" s="171" t="s">
        <v>325</v>
      </c>
      <c r="C176" s="172">
        <v>85035.520000000004</v>
      </c>
      <c r="D176" s="128"/>
      <c r="E176" s="182"/>
    </row>
    <row r="177" spans="1:5" x14ac:dyDescent="0.25">
      <c r="A177" s="171" t="s">
        <v>519</v>
      </c>
      <c r="B177" s="171" t="s">
        <v>364</v>
      </c>
      <c r="C177" s="172">
        <v>143985.07999999999</v>
      </c>
      <c r="D177" s="128"/>
      <c r="E177" s="182"/>
    </row>
    <row r="178" spans="1:5" x14ac:dyDescent="0.25">
      <c r="A178" s="171" t="s">
        <v>585</v>
      </c>
      <c r="B178" s="171" t="s">
        <v>366</v>
      </c>
      <c r="C178" s="172">
        <v>78716.56</v>
      </c>
      <c r="D178" s="128"/>
      <c r="E178" s="182"/>
    </row>
    <row r="179" spans="1:5" x14ac:dyDescent="0.25">
      <c r="A179" s="171" t="s">
        <v>513</v>
      </c>
      <c r="B179" s="171" t="s">
        <v>367</v>
      </c>
      <c r="C179" s="172">
        <v>206375.98</v>
      </c>
      <c r="D179" s="128"/>
      <c r="E179" s="182"/>
    </row>
    <row r="180" spans="1:5" x14ac:dyDescent="0.25">
      <c r="A180" s="171" t="s">
        <v>641</v>
      </c>
      <c r="B180" s="171" t="s">
        <v>374</v>
      </c>
      <c r="C180" s="172">
        <v>27003.75</v>
      </c>
      <c r="D180" s="128"/>
      <c r="E180" s="182"/>
    </row>
    <row r="181" spans="1:5" x14ac:dyDescent="0.25">
      <c r="A181" s="171" t="s">
        <v>589</v>
      </c>
      <c r="B181" s="171" t="s">
        <v>379</v>
      </c>
      <c r="C181" s="172">
        <v>143211.70000000001</v>
      </c>
      <c r="D181" s="128"/>
      <c r="E181" s="182"/>
    </row>
    <row r="182" spans="1:5" x14ac:dyDescent="0.25">
      <c r="A182" s="171" t="s">
        <v>569</v>
      </c>
      <c r="B182" s="171" t="s">
        <v>380</v>
      </c>
      <c r="C182" s="172">
        <v>152598.76999999999</v>
      </c>
      <c r="D182" s="128"/>
      <c r="E182" s="182"/>
    </row>
    <row r="183" spans="1:5" x14ac:dyDescent="0.25">
      <c r="A183" s="171" t="s">
        <v>567</v>
      </c>
      <c r="B183" s="171" t="s">
        <v>382</v>
      </c>
      <c r="C183" s="172">
        <v>186335.81</v>
      </c>
      <c r="D183" s="128"/>
      <c r="E183" s="182"/>
    </row>
    <row r="184" spans="1:5" x14ac:dyDescent="0.25">
      <c r="A184" s="171" t="s">
        <v>651</v>
      </c>
      <c r="B184" s="171" t="s">
        <v>383</v>
      </c>
      <c r="C184" s="172">
        <v>14352.06</v>
      </c>
      <c r="D184" s="128"/>
      <c r="E184" s="182"/>
    </row>
    <row r="185" spans="1:5" x14ac:dyDescent="0.25">
      <c r="A185" s="171" t="s">
        <v>614</v>
      </c>
      <c r="B185" s="171" t="s">
        <v>385</v>
      </c>
      <c r="C185" s="172">
        <v>48532.45</v>
      </c>
      <c r="D185" s="128"/>
      <c r="E185" s="182"/>
    </row>
    <row r="186" spans="1:5" x14ac:dyDescent="0.25">
      <c r="A186" s="171" t="s">
        <v>616</v>
      </c>
      <c r="B186" s="171" t="s">
        <v>387</v>
      </c>
      <c r="C186" s="172">
        <v>15522.71</v>
      </c>
      <c r="D186" s="128"/>
      <c r="E186" s="182"/>
    </row>
    <row r="187" spans="1:5" x14ac:dyDescent="0.25">
      <c r="A187" s="171" t="s">
        <v>543</v>
      </c>
      <c r="B187" s="171" t="s">
        <v>397</v>
      </c>
      <c r="C187" s="172">
        <v>102351.71</v>
      </c>
      <c r="D187" s="128"/>
      <c r="E187" s="182"/>
    </row>
    <row r="188" spans="1:5" x14ac:dyDescent="0.25">
      <c r="A188" s="171" t="s">
        <v>643</v>
      </c>
      <c r="B188" s="171" t="s">
        <v>398</v>
      </c>
      <c r="C188" s="172">
        <v>66512.92</v>
      </c>
      <c r="D188" s="128"/>
      <c r="E188" s="182"/>
    </row>
    <row r="189" spans="1:5" x14ac:dyDescent="0.25">
      <c r="A189" s="171" t="s">
        <v>508</v>
      </c>
      <c r="B189" s="171" t="s">
        <v>400</v>
      </c>
      <c r="C189" s="172">
        <v>122413.27</v>
      </c>
      <c r="D189" s="128"/>
      <c r="E189" s="182"/>
    </row>
    <row r="190" spans="1:5" x14ac:dyDescent="0.25">
      <c r="A190" s="171" t="s">
        <v>577</v>
      </c>
      <c r="B190" s="171" t="s">
        <v>401</v>
      </c>
      <c r="C190" s="172">
        <v>98747.69</v>
      </c>
      <c r="D190" s="128"/>
      <c r="E190" s="182"/>
    </row>
    <row r="191" spans="1:5" x14ac:dyDescent="0.25">
      <c r="A191" s="171" t="s">
        <v>542</v>
      </c>
      <c r="B191" s="171" t="s">
        <v>406</v>
      </c>
      <c r="C191" s="172">
        <v>277872.58</v>
      </c>
      <c r="D191" s="128"/>
      <c r="E191" s="182"/>
    </row>
    <row r="192" spans="1:5" x14ac:dyDescent="0.25">
      <c r="A192" s="171" t="s">
        <v>536</v>
      </c>
      <c r="B192" s="171" t="s">
        <v>408</v>
      </c>
      <c r="C192" s="172">
        <v>71478.31</v>
      </c>
      <c r="D192" s="128"/>
      <c r="E192" s="182"/>
    </row>
    <row r="193" spans="1:6" x14ac:dyDescent="0.25">
      <c r="A193" s="171" t="s">
        <v>525</v>
      </c>
      <c r="B193" s="171" t="s">
        <v>420</v>
      </c>
      <c r="C193" s="172">
        <v>88206.48</v>
      </c>
      <c r="D193" s="128"/>
      <c r="E193" s="182"/>
    </row>
    <row r="194" spans="1:6" x14ac:dyDescent="0.25">
      <c r="A194" s="171" t="s">
        <v>610</v>
      </c>
      <c r="B194" s="171" t="s">
        <v>422</v>
      </c>
      <c r="C194" s="172">
        <v>80979.14</v>
      </c>
      <c r="D194" s="128"/>
      <c r="E194" s="182"/>
    </row>
    <row r="195" spans="1:6" x14ac:dyDescent="0.25">
      <c r="A195" s="171" t="s">
        <v>572</v>
      </c>
      <c r="B195" s="171" t="s">
        <v>425</v>
      </c>
      <c r="C195" s="172">
        <v>61576.1</v>
      </c>
      <c r="D195" s="128"/>
      <c r="E195" s="182"/>
    </row>
    <row r="196" spans="1:6" x14ac:dyDescent="0.25">
      <c r="A196" s="171" t="s">
        <v>526</v>
      </c>
      <c r="B196" s="171" t="s">
        <v>426</v>
      </c>
      <c r="C196" s="172">
        <v>139730.57</v>
      </c>
      <c r="D196" s="128"/>
      <c r="E196" s="182"/>
    </row>
    <row r="197" spans="1:6" x14ac:dyDescent="0.25">
      <c r="A197" s="171" t="s">
        <v>594</v>
      </c>
      <c r="B197" s="171" t="s">
        <v>428</v>
      </c>
      <c r="C197" s="172">
        <v>42353.04</v>
      </c>
      <c r="D197" s="128"/>
      <c r="E197" s="182"/>
    </row>
    <row r="198" spans="1:6" x14ac:dyDescent="0.25">
      <c r="D198" s="128"/>
      <c r="E198" s="183" t="s">
        <v>473</v>
      </c>
    </row>
    <row r="199" spans="1:6" x14ac:dyDescent="0.25">
      <c r="D199" s="128">
        <f>SUM(D3:D197)</f>
        <v>1407337.1600000001</v>
      </c>
      <c r="E199" s="182">
        <f t="shared" ref="E199" si="6">+D199/$E$1</f>
        <v>1</v>
      </c>
      <c r="F199" s="128">
        <f>SUM(F3:F197)</f>
        <v>200000.00000000003</v>
      </c>
    </row>
    <row r="200" spans="1:6" x14ac:dyDescent="0.25">
      <c r="D200" s="128"/>
      <c r="E200" s="128"/>
    </row>
    <row r="201" spans="1:6" x14ac:dyDescent="0.25">
      <c r="D201" s="128"/>
      <c r="E201" s="128">
        <f>SUM(E3:E197)</f>
        <v>0.99999999999999989</v>
      </c>
    </row>
    <row r="202" spans="1:6" x14ac:dyDescent="0.25">
      <c r="D202" s="128"/>
      <c r="E202" s="128"/>
    </row>
    <row r="203" spans="1:6" x14ac:dyDescent="0.25">
      <c r="D203" s="128"/>
      <c r="E203" s="128"/>
    </row>
    <row r="204" spans="1:6" x14ac:dyDescent="0.25">
      <c r="D204" s="128"/>
      <c r="E204" s="128"/>
    </row>
    <row r="205" spans="1:6" x14ac:dyDescent="0.25">
      <c r="D205" s="128"/>
      <c r="E205" s="128"/>
    </row>
    <row r="206" spans="1:6" x14ac:dyDescent="0.25">
      <c r="D206" s="128"/>
      <c r="E206" s="128"/>
    </row>
    <row r="207" spans="1:6" x14ac:dyDescent="0.25">
      <c r="D207" s="128"/>
      <c r="E207" s="128"/>
    </row>
    <row r="208" spans="1:6" x14ac:dyDescent="0.25">
      <c r="D208" s="128"/>
      <c r="E208" s="128"/>
    </row>
    <row r="209" spans="4:5" x14ac:dyDescent="0.25">
      <c r="D209" s="128"/>
      <c r="E209" s="128"/>
    </row>
    <row r="210" spans="4:5" x14ac:dyDescent="0.25">
      <c r="D210" s="128"/>
      <c r="E210" s="128"/>
    </row>
    <row r="211" spans="4:5" x14ac:dyDescent="0.25">
      <c r="D211" s="128"/>
      <c r="E211" s="128"/>
    </row>
    <row r="212" spans="4:5" x14ac:dyDescent="0.25">
      <c r="D212" s="128"/>
      <c r="E212" s="128"/>
    </row>
    <row r="213" spans="4:5" x14ac:dyDescent="0.25">
      <c r="D213" s="128"/>
      <c r="E213" s="128"/>
    </row>
    <row r="214" spans="4:5" x14ac:dyDescent="0.25">
      <c r="D214" s="128"/>
      <c r="E214" s="128"/>
    </row>
    <row r="215" spans="4:5" x14ac:dyDescent="0.25">
      <c r="D215" s="128"/>
      <c r="E215" s="128"/>
    </row>
    <row r="216" spans="4:5" x14ac:dyDescent="0.25">
      <c r="D216" s="128"/>
      <c r="E216" s="128"/>
    </row>
    <row r="217" spans="4:5" x14ac:dyDescent="0.25">
      <c r="D217" s="128"/>
      <c r="E217" s="128"/>
    </row>
    <row r="218" spans="4:5" x14ac:dyDescent="0.25">
      <c r="D218" s="128"/>
      <c r="E218" s="128"/>
    </row>
    <row r="219" spans="4:5" x14ac:dyDescent="0.25">
      <c r="D219" s="128"/>
      <c r="E219" s="128"/>
    </row>
    <row r="220" spans="4:5" x14ac:dyDescent="0.25">
      <c r="D220" s="128"/>
      <c r="E220" s="128"/>
    </row>
    <row r="221" spans="4:5" x14ac:dyDescent="0.25">
      <c r="D221" s="128"/>
      <c r="E221" s="128"/>
    </row>
    <row r="222" spans="4:5" x14ac:dyDescent="0.25">
      <c r="D222" s="128"/>
      <c r="E222" s="128"/>
    </row>
  </sheetData>
  <sortState xmlns:xlrd2="http://schemas.microsoft.com/office/spreadsheetml/2017/richdata2" ref="A3:F197">
    <sortCondition descending="1" ref="F3:F197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96"/>
  <sheetViews>
    <sheetView workbookViewId="0">
      <selection activeCell="C37" sqref="C37"/>
    </sheetView>
  </sheetViews>
  <sheetFormatPr defaultRowHeight="12.5" x14ac:dyDescent="0.25"/>
  <cols>
    <col min="2" max="2" width="20.1796875" customWidth="1"/>
    <col min="3" max="3" width="11.1796875" bestFit="1" customWidth="1"/>
    <col min="4" max="4" width="10.81640625" customWidth="1"/>
  </cols>
  <sheetData>
    <row r="1" spans="1:3" ht="87" x14ac:dyDescent="0.35">
      <c r="A1" s="168" t="s">
        <v>469</v>
      </c>
      <c r="B1" s="169" t="s">
        <v>470</v>
      </c>
      <c r="C1" s="170" t="s">
        <v>694</v>
      </c>
    </row>
    <row r="2" spans="1:3" x14ac:dyDescent="0.25">
      <c r="A2" s="171" t="s">
        <v>691</v>
      </c>
      <c r="B2" s="171" t="s">
        <v>11</v>
      </c>
      <c r="C2" s="172">
        <v>4987.21</v>
      </c>
    </row>
    <row r="3" spans="1:3" x14ac:dyDescent="0.25">
      <c r="A3" s="171" t="s">
        <v>689</v>
      </c>
      <c r="B3" s="171" t="s">
        <v>12</v>
      </c>
      <c r="C3" s="172">
        <v>1991.01</v>
      </c>
    </row>
    <row r="4" spans="1:3" x14ac:dyDescent="0.25">
      <c r="A4" s="171" t="s">
        <v>548</v>
      </c>
      <c r="B4" s="171" t="s">
        <v>14</v>
      </c>
      <c r="C4" s="172">
        <v>47532.02</v>
      </c>
    </row>
    <row r="5" spans="1:3" x14ac:dyDescent="0.25">
      <c r="A5" s="171" t="s">
        <v>599</v>
      </c>
      <c r="B5" s="171" t="s">
        <v>16</v>
      </c>
      <c r="C5" s="172">
        <v>53576.17</v>
      </c>
    </row>
    <row r="6" spans="1:3" x14ac:dyDescent="0.25">
      <c r="A6" s="171" t="s">
        <v>561</v>
      </c>
      <c r="B6" s="171" t="s">
        <v>22</v>
      </c>
      <c r="C6" s="172">
        <v>54843.26</v>
      </c>
    </row>
    <row r="7" spans="1:3" x14ac:dyDescent="0.25">
      <c r="A7" s="171" t="s">
        <v>509</v>
      </c>
      <c r="B7" s="171" t="s">
        <v>26</v>
      </c>
      <c r="C7" s="172">
        <v>184912.86</v>
      </c>
    </row>
    <row r="8" spans="1:3" x14ac:dyDescent="0.25">
      <c r="A8" s="171" t="s">
        <v>549</v>
      </c>
      <c r="B8" s="171" t="s">
        <v>27</v>
      </c>
      <c r="C8" s="172">
        <v>162554.01999999999</v>
      </c>
    </row>
    <row r="9" spans="1:3" x14ac:dyDescent="0.25">
      <c r="A9" s="171" t="s">
        <v>602</v>
      </c>
      <c r="B9" s="171" t="s">
        <v>28</v>
      </c>
      <c r="C9" s="172">
        <v>69249.2</v>
      </c>
    </row>
    <row r="10" spans="1:3" x14ac:dyDescent="0.25">
      <c r="A10" s="171" t="s">
        <v>529</v>
      </c>
      <c r="B10" s="171" t="s">
        <v>34</v>
      </c>
      <c r="C10" s="172">
        <v>126375.03</v>
      </c>
    </row>
    <row r="11" spans="1:3" x14ac:dyDescent="0.25">
      <c r="A11" s="171" t="s">
        <v>628</v>
      </c>
      <c r="B11" s="171" t="s">
        <v>36</v>
      </c>
      <c r="C11" s="172">
        <v>17601.57</v>
      </c>
    </row>
    <row r="12" spans="1:3" x14ac:dyDescent="0.25">
      <c r="A12" s="171" t="s">
        <v>664</v>
      </c>
      <c r="B12" s="171" t="s">
        <v>43</v>
      </c>
      <c r="C12" s="172">
        <v>12056.7</v>
      </c>
    </row>
    <row r="13" spans="1:3" x14ac:dyDescent="0.25">
      <c r="A13" s="171" t="s">
        <v>503</v>
      </c>
      <c r="B13" s="171" t="s">
        <v>44</v>
      </c>
      <c r="C13" s="172">
        <v>125902.13</v>
      </c>
    </row>
    <row r="14" spans="1:3" x14ac:dyDescent="0.25">
      <c r="A14" s="171" t="s">
        <v>579</v>
      </c>
      <c r="B14" s="171" t="s">
        <v>45</v>
      </c>
      <c r="C14" s="172">
        <v>61605.05</v>
      </c>
    </row>
    <row r="15" spans="1:3" x14ac:dyDescent="0.25">
      <c r="A15" s="171" t="s">
        <v>603</v>
      </c>
      <c r="B15" s="171" t="s">
        <v>47</v>
      </c>
      <c r="C15" s="172">
        <v>71690.38</v>
      </c>
    </row>
    <row r="16" spans="1:3" x14ac:dyDescent="0.25">
      <c r="A16" s="171" t="s">
        <v>677</v>
      </c>
      <c r="B16" s="171" t="s">
        <v>48</v>
      </c>
      <c r="C16" s="172">
        <v>16789.47</v>
      </c>
    </row>
    <row r="17" spans="1:3" x14ac:dyDescent="0.25">
      <c r="A17" s="171" t="s">
        <v>640</v>
      </c>
      <c r="B17" s="171" t="s">
        <v>49</v>
      </c>
      <c r="C17" s="172">
        <v>48167.9</v>
      </c>
    </row>
    <row r="18" spans="1:3" x14ac:dyDescent="0.25">
      <c r="A18" s="171" t="s">
        <v>553</v>
      </c>
      <c r="B18" s="171" t="s">
        <v>51</v>
      </c>
      <c r="C18" s="172">
        <v>83916.11</v>
      </c>
    </row>
    <row r="19" spans="1:3" x14ac:dyDescent="0.25">
      <c r="A19" s="171" t="s">
        <v>657</v>
      </c>
      <c r="B19" s="171" t="s">
        <v>52</v>
      </c>
      <c r="C19" s="172">
        <v>20723.759999999998</v>
      </c>
    </row>
    <row r="20" spans="1:3" x14ac:dyDescent="0.25">
      <c r="A20" s="171" t="s">
        <v>535</v>
      </c>
      <c r="B20" s="171" t="s">
        <v>53</v>
      </c>
      <c r="C20" s="172">
        <v>28305.68</v>
      </c>
    </row>
    <row r="21" spans="1:3" x14ac:dyDescent="0.25">
      <c r="A21" s="171" t="s">
        <v>540</v>
      </c>
      <c r="B21" s="171" t="s">
        <v>58</v>
      </c>
      <c r="C21" s="172">
        <v>113983.87</v>
      </c>
    </row>
    <row r="22" spans="1:3" x14ac:dyDescent="0.25">
      <c r="A22" s="171" t="s">
        <v>582</v>
      </c>
      <c r="B22" s="171" t="s">
        <v>60</v>
      </c>
      <c r="C22" s="172">
        <v>24084.12</v>
      </c>
    </row>
    <row r="23" spans="1:3" x14ac:dyDescent="0.25">
      <c r="A23" s="171" t="s">
        <v>555</v>
      </c>
      <c r="B23" s="171" t="s">
        <v>61</v>
      </c>
      <c r="C23" s="172">
        <v>170625.17</v>
      </c>
    </row>
    <row r="24" spans="1:3" x14ac:dyDescent="0.25">
      <c r="A24" s="171" t="s">
        <v>672</v>
      </c>
      <c r="B24" s="171" t="s">
        <v>62</v>
      </c>
      <c r="C24" s="172">
        <v>6413.74</v>
      </c>
    </row>
    <row r="25" spans="1:3" x14ac:dyDescent="0.25">
      <c r="A25" s="171" t="s">
        <v>679</v>
      </c>
      <c r="B25" s="171" t="s">
        <v>63</v>
      </c>
      <c r="C25" s="172">
        <v>8222.56</v>
      </c>
    </row>
    <row r="26" spans="1:3" x14ac:dyDescent="0.25">
      <c r="A26" s="171" t="s">
        <v>609</v>
      </c>
      <c r="B26" s="171" t="s">
        <v>65</v>
      </c>
      <c r="C26" s="172">
        <v>143308.57999999999</v>
      </c>
    </row>
    <row r="27" spans="1:3" x14ac:dyDescent="0.25">
      <c r="A27" s="171" t="s">
        <v>532</v>
      </c>
      <c r="B27" s="171" t="s">
        <v>66</v>
      </c>
      <c r="C27" s="172">
        <v>151422.19</v>
      </c>
    </row>
    <row r="28" spans="1:3" x14ac:dyDescent="0.25">
      <c r="A28" s="171" t="s">
        <v>667</v>
      </c>
      <c r="B28" s="171" t="s">
        <v>67</v>
      </c>
      <c r="C28" s="172">
        <v>5261</v>
      </c>
    </row>
    <row r="29" spans="1:3" x14ac:dyDescent="0.25">
      <c r="A29" s="171" t="s">
        <v>586</v>
      </c>
      <c r="B29" s="171" t="s">
        <v>71</v>
      </c>
      <c r="C29" s="172">
        <v>105976.3</v>
      </c>
    </row>
    <row r="30" spans="1:3" x14ac:dyDescent="0.25">
      <c r="A30" s="171" t="s">
        <v>524</v>
      </c>
      <c r="B30" s="171" t="s">
        <v>72</v>
      </c>
      <c r="C30" s="172">
        <v>337356.96</v>
      </c>
    </row>
    <row r="31" spans="1:3" x14ac:dyDescent="0.25">
      <c r="A31" s="171" t="s">
        <v>626</v>
      </c>
      <c r="B31" s="171" t="s">
        <v>74</v>
      </c>
      <c r="C31" s="172">
        <v>419709.49</v>
      </c>
    </row>
    <row r="32" spans="1:3" x14ac:dyDescent="0.25">
      <c r="A32" s="171" t="s">
        <v>682</v>
      </c>
      <c r="B32" s="171" t="s">
        <v>75</v>
      </c>
      <c r="C32" s="172">
        <v>2675.82</v>
      </c>
    </row>
    <row r="33" spans="1:3" x14ac:dyDescent="0.25">
      <c r="A33" s="171" t="s">
        <v>686</v>
      </c>
      <c r="B33" s="171" t="s">
        <v>76</v>
      </c>
      <c r="C33" s="172">
        <v>3510.23</v>
      </c>
    </row>
    <row r="34" spans="1:3" x14ac:dyDescent="0.25">
      <c r="A34" s="171" t="s">
        <v>669</v>
      </c>
      <c r="B34" s="171" t="s">
        <v>77</v>
      </c>
      <c r="C34" s="172">
        <v>20047.02</v>
      </c>
    </row>
    <row r="35" spans="1:3" x14ac:dyDescent="0.25">
      <c r="A35" s="171" t="s">
        <v>533</v>
      </c>
      <c r="B35" s="171" t="s">
        <v>79</v>
      </c>
      <c r="C35" s="172">
        <v>155241.76999999999</v>
      </c>
    </row>
    <row r="36" spans="1:3" x14ac:dyDescent="0.25">
      <c r="A36" s="171" t="s">
        <v>621</v>
      </c>
      <c r="B36" s="171" t="s">
        <v>80</v>
      </c>
      <c r="C36" s="172">
        <v>90634.59</v>
      </c>
    </row>
    <row r="37" spans="1:3" x14ac:dyDescent="0.25">
      <c r="A37" s="171" t="s">
        <v>593</v>
      </c>
      <c r="B37" s="171" t="s">
        <v>81</v>
      </c>
      <c r="C37" s="172">
        <v>91847.2</v>
      </c>
    </row>
    <row r="38" spans="1:3" x14ac:dyDescent="0.25">
      <c r="A38" s="171" t="s">
        <v>670</v>
      </c>
      <c r="B38" s="171" t="s">
        <v>82</v>
      </c>
      <c r="C38" s="172">
        <v>15506.02</v>
      </c>
    </row>
    <row r="39" spans="1:3" x14ac:dyDescent="0.25">
      <c r="A39" s="171" t="s">
        <v>598</v>
      </c>
      <c r="B39" s="171" t="s">
        <v>84</v>
      </c>
      <c r="C39" s="172">
        <v>53793.16</v>
      </c>
    </row>
    <row r="40" spans="1:3" x14ac:dyDescent="0.25">
      <c r="A40" s="171" t="s">
        <v>632</v>
      </c>
      <c r="B40" s="171" t="s">
        <v>86</v>
      </c>
      <c r="C40" s="172">
        <v>51545.54</v>
      </c>
    </row>
    <row r="41" spans="1:3" x14ac:dyDescent="0.25">
      <c r="A41" s="171" t="s">
        <v>556</v>
      </c>
      <c r="B41" s="171" t="s">
        <v>89</v>
      </c>
      <c r="C41" s="172">
        <v>179144.65</v>
      </c>
    </row>
    <row r="42" spans="1:3" x14ac:dyDescent="0.25">
      <c r="A42" s="171" t="s">
        <v>537</v>
      </c>
      <c r="B42" s="171" t="s">
        <v>92</v>
      </c>
      <c r="C42" s="172">
        <v>134629.76000000001</v>
      </c>
    </row>
    <row r="43" spans="1:3" x14ac:dyDescent="0.25">
      <c r="A43" s="171" t="s">
        <v>661</v>
      </c>
      <c r="B43" s="171" t="s">
        <v>99</v>
      </c>
      <c r="C43" s="172">
        <v>2583.37</v>
      </c>
    </row>
    <row r="44" spans="1:3" x14ac:dyDescent="0.25">
      <c r="A44" s="171" t="s">
        <v>504</v>
      </c>
      <c r="B44" s="171" t="s">
        <v>100</v>
      </c>
      <c r="C44" s="172">
        <v>228298.53</v>
      </c>
    </row>
    <row r="45" spans="1:3" x14ac:dyDescent="0.25">
      <c r="A45" s="171" t="s">
        <v>538</v>
      </c>
      <c r="B45" s="171" t="s">
        <v>101</v>
      </c>
      <c r="C45" s="172">
        <v>239188.44</v>
      </c>
    </row>
    <row r="46" spans="1:3" x14ac:dyDescent="0.25">
      <c r="A46" s="171" t="s">
        <v>557</v>
      </c>
      <c r="B46" s="171" t="s">
        <v>104</v>
      </c>
      <c r="C46" s="172">
        <v>114398.29</v>
      </c>
    </row>
    <row r="47" spans="1:3" x14ac:dyDescent="0.25">
      <c r="A47" s="171" t="s">
        <v>520</v>
      </c>
      <c r="B47" s="171" t="s">
        <v>106</v>
      </c>
      <c r="C47" s="172">
        <v>109551.54</v>
      </c>
    </row>
    <row r="48" spans="1:3" x14ac:dyDescent="0.25">
      <c r="A48" s="171" t="s">
        <v>629</v>
      </c>
      <c r="B48" s="171" t="s">
        <v>107</v>
      </c>
      <c r="C48" s="172">
        <v>45514.8</v>
      </c>
    </row>
    <row r="49" spans="1:3" x14ac:dyDescent="0.25">
      <c r="A49" s="171" t="s">
        <v>674</v>
      </c>
      <c r="B49" s="171" t="s">
        <v>109</v>
      </c>
      <c r="C49" s="172">
        <v>6987.93</v>
      </c>
    </row>
    <row r="50" spans="1:3" x14ac:dyDescent="0.25">
      <c r="A50" s="171" t="s">
        <v>568</v>
      </c>
      <c r="B50" s="171" t="s">
        <v>111</v>
      </c>
      <c r="C50" s="172">
        <v>276312.02</v>
      </c>
    </row>
    <row r="51" spans="1:3" x14ac:dyDescent="0.25">
      <c r="A51" s="171" t="s">
        <v>546</v>
      </c>
      <c r="B51" s="171" t="s">
        <v>113</v>
      </c>
      <c r="C51" s="172">
        <v>70962.820000000007</v>
      </c>
    </row>
    <row r="52" spans="1:3" x14ac:dyDescent="0.25">
      <c r="A52" s="171" t="s">
        <v>600</v>
      </c>
      <c r="B52" s="171" t="s">
        <v>114</v>
      </c>
      <c r="C52" s="172">
        <v>26727.69</v>
      </c>
    </row>
    <row r="53" spans="1:3" x14ac:dyDescent="0.25">
      <c r="A53" s="171" t="s">
        <v>625</v>
      </c>
      <c r="B53" s="171" t="s">
        <v>119</v>
      </c>
      <c r="C53" s="172">
        <v>51622.36</v>
      </c>
    </row>
    <row r="54" spans="1:3" x14ac:dyDescent="0.25">
      <c r="A54" s="171" t="s">
        <v>613</v>
      </c>
      <c r="B54" s="171" t="s">
        <v>120</v>
      </c>
      <c r="C54" s="172">
        <v>47259.58</v>
      </c>
    </row>
    <row r="55" spans="1:3" x14ac:dyDescent="0.25">
      <c r="A55" s="171" t="s">
        <v>662</v>
      </c>
      <c r="B55" s="171" t="s">
        <v>122</v>
      </c>
      <c r="C55" s="172">
        <v>4115.43</v>
      </c>
    </row>
    <row r="56" spans="1:3" x14ac:dyDescent="0.25">
      <c r="A56" s="171" t="s">
        <v>630</v>
      </c>
      <c r="B56" s="171" t="s">
        <v>126</v>
      </c>
      <c r="C56" s="172">
        <v>37414.74</v>
      </c>
    </row>
    <row r="57" spans="1:3" x14ac:dyDescent="0.25">
      <c r="A57" s="171" t="s">
        <v>683</v>
      </c>
      <c r="B57" s="171" t="s">
        <v>129</v>
      </c>
      <c r="C57" s="172">
        <v>960.1</v>
      </c>
    </row>
    <row r="58" spans="1:3" x14ac:dyDescent="0.25">
      <c r="A58" s="171" t="s">
        <v>554</v>
      </c>
      <c r="B58" s="171" t="s">
        <v>132</v>
      </c>
      <c r="C58" s="172">
        <v>106983.74</v>
      </c>
    </row>
    <row r="59" spans="1:3" x14ac:dyDescent="0.25">
      <c r="A59" s="171" t="s">
        <v>606</v>
      </c>
      <c r="B59" s="171" t="s">
        <v>133</v>
      </c>
      <c r="C59" s="172">
        <v>65547.789999999994</v>
      </c>
    </row>
    <row r="60" spans="1:3" x14ac:dyDescent="0.25">
      <c r="A60" s="171" t="s">
        <v>512</v>
      </c>
      <c r="B60" s="171" t="s">
        <v>134</v>
      </c>
      <c r="C60" s="172">
        <v>159214.29999999999</v>
      </c>
    </row>
    <row r="61" spans="1:3" x14ac:dyDescent="0.25">
      <c r="A61" s="171" t="s">
        <v>592</v>
      </c>
      <c r="B61" s="171" t="s">
        <v>135</v>
      </c>
      <c r="C61" s="172">
        <v>22501.86</v>
      </c>
    </row>
    <row r="62" spans="1:3" x14ac:dyDescent="0.25">
      <c r="A62" s="171" t="s">
        <v>690</v>
      </c>
      <c r="B62" s="171" t="s">
        <v>138</v>
      </c>
      <c r="C62" s="172">
        <v>496.89</v>
      </c>
    </row>
    <row r="63" spans="1:3" x14ac:dyDescent="0.25">
      <c r="A63" s="171" t="s">
        <v>560</v>
      </c>
      <c r="B63" s="171" t="s">
        <v>141</v>
      </c>
      <c r="C63" s="172">
        <v>162094.31</v>
      </c>
    </row>
    <row r="64" spans="1:3" x14ac:dyDescent="0.25">
      <c r="A64" s="171" t="s">
        <v>531</v>
      </c>
      <c r="B64" s="171" t="s">
        <v>146</v>
      </c>
      <c r="C64" s="172">
        <v>102574.82</v>
      </c>
    </row>
    <row r="65" spans="1:3" x14ac:dyDescent="0.25">
      <c r="A65" s="171" t="s">
        <v>573</v>
      </c>
      <c r="B65" s="171" t="s">
        <v>147</v>
      </c>
      <c r="C65" s="172">
        <v>38853.53</v>
      </c>
    </row>
    <row r="66" spans="1:3" x14ac:dyDescent="0.25">
      <c r="A66" s="171" t="s">
        <v>681</v>
      </c>
      <c r="B66" s="171" t="s">
        <v>148</v>
      </c>
      <c r="C66" s="172">
        <v>0</v>
      </c>
    </row>
    <row r="67" spans="1:3" x14ac:dyDescent="0.25">
      <c r="A67" s="171" t="s">
        <v>608</v>
      </c>
      <c r="B67" s="171" t="s">
        <v>152</v>
      </c>
      <c r="C67" s="172">
        <v>193348.12</v>
      </c>
    </row>
    <row r="68" spans="1:3" x14ac:dyDescent="0.25">
      <c r="A68" s="171" t="s">
        <v>596</v>
      </c>
      <c r="B68" s="171" t="s">
        <v>153</v>
      </c>
      <c r="C68" s="172">
        <v>42012.07</v>
      </c>
    </row>
    <row r="69" spans="1:3" x14ac:dyDescent="0.25">
      <c r="A69" s="171" t="s">
        <v>551</v>
      </c>
      <c r="B69" s="171" t="s">
        <v>156</v>
      </c>
      <c r="C69" s="172">
        <v>112115.6</v>
      </c>
    </row>
    <row r="70" spans="1:3" x14ac:dyDescent="0.25">
      <c r="A70" s="171" t="s">
        <v>523</v>
      </c>
      <c r="B70" s="171" t="s">
        <v>158</v>
      </c>
      <c r="C70" s="172">
        <v>178289.72</v>
      </c>
    </row>
    <row r="71" spans="1:3" x14ac:dyDescent="0.25">
      <c r="A71" s="171" t="s">
        <v>611</v>
      </c>
      <c r="B71" s="171" t="s">
        <v>160</v>
      </c>
      <c r="C71" s="172">
        <v>404474.19</v>
      </c>
    </row>
    <row r="72" spans="1:3" x14ac:dyDescent="0.25">
      <c r="A72" s="171" t="s">
        <v>624</v>
      </c>
      <c r="B72" s="171" t="s">
        <v>162</v>
      </c>
      <c r="C72" s="172">
        <v>69574.64</v>
      </c>
    </row>
    <row r="73" spans="1:3" x14ac:dyDescent="0.25">
      <c r="A73" s="171" t="s">
        <v>522</v>
      </c>
      <c r="B73" s="171" t="s">
        <v>164</v>
      </c>
      <c r="C73" s="172">
        <v>196097.39</v>
      </c>
    </row>
    <row r="74" spans="1:3" x14ac:dyDescent="0.25">
      <c r="A74" s="171" t="s">
        <v>622</v>
      </c>
      <c r="B74" s="171" t="s">
        <v>165</v>
      </c>
      <c r="C74" s="172">
        <v>38550.800000000003</v>
      </c>
    </row>
    <row r="75" spans="1:3" x14ac:dyDescent="0.25">
      <c r="A75" s="171" t="s">
        <v>550</v>
      </c>
      <c r="B75" s="171" t="s">
        <v>166</v>
      </c>
      <c r="C75" s="172">
        <v>86101.08</v>
      </c>
    </row>
    <row r="76" spans="1:3" x14ac:dyDescent="0.25">
      <c r="A76" s="171" t="s">
        <v>607</v>
      </c>
      <c r="B76" s="171" t="s">
        <v>167</v>
      </c>
      <c r="C76" s="172">
        <v>72762.05</v>
      </c>
    </row>
    <row r="77" spans="1:3" x14ac:dyDescent="0.25">
      <c r="A77" s="171" t="s">
        <v>639</v>
      </c>
      <c r="B77" s="171" t="s">
        <v>169</v>
      </c>
      <c r="C77" s="172">
        <v>18542.07</v>
      </c>
    </row>
    <row r="78" spans="1:3" x14ac:dyDescent="0.25">
      <c r="A78" s="171" t="s">
        <v>618</v>
      </c>
      <c r="B78" s="171" t="s">
        <v>176</v>
      </c>
      <c r="C78" s="172">
        <v>349533.46</v>
      </c>
    </row>
    <row r="79" spans="1:3" x14ac:dyDescent="0.25">
      <c r="A79" s="171" t="s">
        <v>547</v>
      </c>
      <c r="B79" s="171" t="s">
        <v>179</v>
      </c>
      <c r="C79" s="172">
        <v>100383.01</v>
      </c>
    </row>
    <row r="80" spans="1:3" x14ac:dyDescent="0.25">
      <c r="A80" s="171" t="s">
        <v>516</v>
      </c>
      <c r="B80" s="171" t="s">
        <v>184</v>
      </c>
      <c r="C80" s="172">
        <v>213666.57</v>
      </c>
    </row>
    <row r="81" spans="1:3" x14ac:dyDescent="0.25">
      <c r="A81" s="171" t="s">
        <v>590</v>
      </c>
      <c r="B81" s="171" t="s">
        <v>185</v>
      </c>
      <c r="C81" s="172">
        <v>104266.75</v>
      </c>
    </row>
    <row r="82" spans="1:3" x14ac:dyDescent="0.25">
      <c r="A82" s="171" t="s">
        <v>502</v>
      </c>
      <c r="B82" s="171" t="s">
        <v>189</v>
      </c>
      <c r="C82" s="172">
        <v>190461.85</v>
      </c>
    </row>
    <row r="83" spans="1:3" x14ac:dyDescent="0.25">
      <c r="A83" s="171" t="s">
        <v>505</v>
      </c>
      <c r="B83" s="171" t="s">
        <v>191</v>
      </c>
      <c r="C83" s="172">
        <v>412805.04</v>
      </c>
    </row>
    <row r="84" spans="1:3" x14ac:dyDescent="0.25">
      <c r="A84" s="171" t="s">
        <v>627</v>
      </c>
      <c r="B84" s="171" t="s">
        <v>193</v>
      </c>
      <c r="C84" s="172">
        <v>17369.71</v>
      </c>
    </row>
    <row r="85" spans="1:3" x14ac:dyDescent="0.25">
      <c r="A85" s="171" t="s">
        <v>675</v>
      </c>
      <c r="B85" s="171" t="s">
        <v>195</v>
      </c>
      <c r="C85" s="172">
        <v>1687.39</v>
      </c>
    </row>
    <row r="86" spans="1:3" x14ac:dyDescent="0.25">
      <c r="A86" s="171" t="s">
        <v>510</v>
      </c>
      <c r="B86" s="171" t="s">
        <v>196</v>
      </c>
      <c r="C86" s="172">
        <v>34591.03</v>
      </c>
    </row>
    <row r="87" spans="1:3" x14ac:dyDescent="0.25">
      <c r="A87" s="171" t="s">
        <v>648</v>
      </c>
      <c r="B87" s="171" t="s">
        <v>200</v>
      </c>
      <c r="C87" s="172">
        <v>22055.69</v>
      </c>
    </row>
    <row r="88" spans="1:3" x14ac:dyDescent="0.25">
      <c r="A88" s="171" t="s">
        <v>646</v>
      </c>
      <c r="B88" s="171" t="s">
        <v>201</v>
      </c>
      <c r="C88" s="172">
        <v>21068.49</v>
      </c>
    </row>
    <row r="89" spans="1:3" x14ac:dyDescent="0.25">
      <c r="A89" s="171" t="s">
        <v>645</v>
      </c>
      <c r="B89" s="171" t="s">
        <v>202</v>
      </c>
      <c r="C89" s="172">
        <v>79427.58</v>
      </c>
    </row>
    <row r="90" spans="1:3" x14ac:dyDescent="0.25">
      <c r="A90" s="171" t="s">
        <v>638</v>
      </c>
      <c r="B90" s="171" t="s">
        <v>204</v>
      </c>
      <c r="C90" s="172">
        <v>43611.55</v>
      </c>
    </row>
    <row r="91" spans="1:3" x14ac:dyDescent="0.25">
      <c r="A91" s="171" t="s">
        <v>511</v>
      </c>
      <c r="B91" s="171" t="s">
        <v>206</v>
      </c>
      <c r="C91" s="172">
        <v>521745.19</v>
      </c>
    </row>
    <row r="92" spans="1:3" x14ac:dyDescent="0.25">
      <c r="A92" s="171" t="s">
        <v>575</v>
      </c>
      <c r="B92" s="171" t="s">
        <v>207</v>
      </c>
      <c r="C92" s="172">
        <v>0</v>
      </c>
    </row>
    <row r="93" spans="1:3" x14ac:dyDescent="0.25">
      <c r="A93" s="171" t="s">
        <v>544</v>
      </c>
      <c r="B93" s="171" t="s">
        <v>208</v>
      </c>
      <c r="C93" s="172">
        <v>154294.12</v>
      </c>
    </row>
    <row r="94" spans="1:3" x14ac:dyDescent="0.25">
      <c r="A94" s="171" t="s">
        <v>652</v>
      </c>
      <c r="B94" s="171" t="s">
        <v>210</v>
      </c>
      <c r="C94" s="172">
        <v>17209.52</v>
      </c>
    </row>
    <row r="95" spans="1:3" x14ac:dyDescent="0.25">
      <c r="A95" s="171" t="s">
        <v>655</v>
      </c>
      <c r="B95" s="171" t="s">
        <v>211</v>
      </c>
      <c r="C95" s="172">
        <v>26624.23</v>
      </c>
    </row>
    <row r="96" spans="1:3" x14ac:dyDescent="0.25">
      <c r="A96" s="171" t="s">
        <v>642</v>
      </c>
      <c r="B96" s="171" t="s">
        <v>212</v>
      </c>
      <c r="C96" s="172">
        <v>56530.26</v>
      </c>
    </row>
    <row r="97" spans="1:3" x14ac:dyDescent="0.25">
      <c r="A97" s="171" t="s">
        <v>619</v>
      </c>
      <c r="B97" s="171" t="s">
        <v>218</v>
      </c>
      <c r="C97" s="172">
        <v>27529.87</v>
      </c>
    </row>
    <row r="98" spans="1:3" x14ac:dyDescent="0.25">
      <c r="A98" s="171" t="s">
        <v>506</v>
      </c>
      <c r="B98" s="171" t="s">
        <v>219</v>
      </c>
      <c r="C98" s="172">
        <v>364437.22</v>
      </c>
    </row>
    <row r="99" spans="1:3" x14ac:dyDescent="0.25">
      <c r="A99" s="171" t="s">
        <v>518</v>
      </c>
      <c r="B99" s="171" t="s">
        <v>221</v>
      </c>
      <c r="C99" s="172">
        <v>362856.15</v>
      </c>
    </row>
    <row r="100" spans="1:3" x14ac:dyDescent="0.25">
      <c r="A100" s="171" t="s">
        <v>678</v>
      </c>
      <c r="B100" s="171" t="s">
        <v>223</v>
      </c>
      <c r="C100" s="172">
        <v>46557.3</v>
      </c>
    </row>
    <row r="101" spans="1:3" x14ac:dyDescent="0.25">
      <c r="A101" s="171" t="s">
        <v>515</v>
      </c>
      <c r="B101" s="171" t="s">
        <v>225</v>
      </c>
      <c r="C101" s="172">
        <v>59110.07</v>
      </c>
    </row>
    <row r="102" spans="1:3" x14ac:dyDescent="0.25">
      <c r="A102" s="171" t="s">
        <v>571</v>
      </c>
      <c r="B102" s="171" t="s">
        <v>226</v>
      </c>
      <c r="C102" s="172">
        <v>411594.59</v>
      </c>
    </row>
    <row r="103" spans="1:3" x14ac:dyDescent="0.25">
      <c r="A103" s="171" t="s">
        <v>658</v>
      </c>
      <c r="B103" s="171" t="s">
        <v>231</v>
      </c>
      <c r="C103" s="172">
        <v>20326.98</v>
      </c>
    </row>
    <row r="104" spans="1:3" x14ac:dyDescent="0.25">
      <c r="A104" s="171" t="s">
        <v>581</v>
      </c>
      <c r="B104" s="171" t="s">
        <v>232</v>
      </c>
      <c r="C104" s="172">
        <v>85793.35</v>
      </c>
    </row>
    <row r="105" spans="1:3" x14ac:dyDescent="0.25">
      <c r="A105" s="171" t="s">
        <v>668</v>
      </c>
      <c r="B105" s="171" t="s">
        <v>233</v>
      </c>
      <c r="C105" s="172">
        <v>16486.88</v>
      </c>
    </row>
    <row r="106" spans="1:3" x14ac:dyDescent="0.25">
      <c r="A106" s="171" t="s">
        <v>663</v>
      </c>
      <c r="B106" s="171" t="s">
        <v>235</v>
      </c>
      <c r="C106" s="172">
        <v>0</v>
      </c>
    </row>
    <row r="107" spans="1:3" x14ac:dyDescent="0.25">
      <c r="A107" s="171" t="s">
        <v>615</v>
      </c>
      <c r="B107" s="171" t="s">
        <v>237</v>
      </c>
      <c r="C107" s="172">
        <v>71998.33</v>
      </c>
    </row>
    <row r="108" spans="1:3" x14ac:dyDescent="0.25">
      <c r="A108" s="171" t="s">
        <v>637</v>
      </c>
      <c r="B108" s="171" t="s">
        <v>243</v>
      </c>
      <c r="C108" s="172">
        <v>45931.58</v>
      </c>
    </row>
    <row r="109" spans="1:3" x14ac:dyDescent="0.25">
      <c r="A109" s="171" t="s">
        <v>680</v>
      </c>
      <c r="B109" s="171" t="s">
        <v>245</v>
      </c>
      <c r="C109" s="172">
        <v>8555.77</v>
      </c>
    </row>
    <row r="110" spans="1:3" x14ac:dyDescent="0.25">
      <c r="A110" s="171" t="s">
        <v>583</v>
      </c>
      <c r="B110" s="171" t="s">
        <v>246</v>
      </c>
      <c r="C110" s="172">
        <v>163054.42000000001</v>
      </c>
    </row>
    <row r="111" spans="1:3" x14ac:dyDescent="0.25">
      <c r="A111" s="171" t="s">
        <v>534</v>
      </c>
      <c r="B111" s="171" t="s">
        <v>247</v>
      </c>
      <c r="C111" s="172">
        <v>73487.03</v>
      </c>
    </row>
    <row r="112" spans="1:3" x14ac:dyDescent="0.25">
      <c r="A112" s="171" t="s">
        <v>597</v>
      </c>
      <c r="B112" s="171" t="s">
        <v>251</v>
      </c>
      <c r="C112" s="172">
        <v>73496.3</v>
      </c>
    </row>
    <row r="113" spans="1:3" x14ac:dyDescent="0.25">
      <c r="A113" s="171" t="s">
        <v>693</v>
      </c>
      <c r="B113" s="171" t="s">
        <v>260</v>
      </c>
      <c r="C113" s="172">
        <v>294.39</v>
      </c>
    </row>
    <row r="114" spans="1:3" x14ac:dyDescent="0.25">
      <c r="A114" s="171" t="s">
        <v>500</v>
      </c>
      <c r="B114" s="171" t="s">
        <v>261</v>
      </c>
      <c r="C114" s="172">
        <v>121946.26</v>
      </c>
    </row>
    <row r="115" spans="1:3" x14ac:dyDescent="0.25">
      <c r="A115" s="171" t="s">
        <v>528</v>
      </c>
      <c r="B115" s="171" t="s">
        <v>263</v>
      </c>
      <c r="C115" s="172">
        <v>367479.37</v>
      </c>
    </row>
    <row r="116" spans="1:3" x14ac:dyDescent="0.25">
      <c r="A116" s="171" t="s">
        <v>499</v>
      </c>
      <c r="B116" s="171" t="s">
        <v>264</v>
      </c>
      <c r="C116" s="172">
        <v>555148.18000000005</v>
      </c>
    </row>
    <row r="117" spans="1:3" x14ac:dyDescent="0.25">
      <c r="A117" s="171" t="s">
        <v>591</v>
      </c>
      <c r="B117" s="171" t="s">
        <v>265</v>
      </c>
      <c r="C117" s="172">
        <v>84579.92</v>
      </c>
    </row>
    <row r="118" spans="1:3" x14ac:dyDescent="0.25">
      <c r="A118" s="171" t="s">
        <v>584</v>
      </c>
      <c r="B118" s="171" t="s">
        <v>266</v>
      </c>
      <c r="C118" s="172">
        <v>12583.19</v>
      </c>
    </row>
    <row r="119" spans="1:3" x14ac:dyDescent="0.25">
      <c r="A119" s="171" t="s">
        <v>653</v>
      </c>
      <c r="B119" s="171" t="s">
        <v>271</v>
      </c>
      <c r="C119" s="172">
        <v>61537.56</v>
      </c>
    </row>
    <row r="120" spans="1:3" x14ac:dyDescent="0.25">
      <c r="A120" s="171" t="s">
        <v>660</v>
      </c>
      <c r="B120" s="171" t="s">
        <v>276</v>
      </c>
      <c r="C120" s="172">
        <v>44791.95</v>
      </c>
    </row>
    <row r="121" spans="1:3" x14ac:dyDescent="0.25">
      <c r="A121" s="171" t="s">
        <v>563</v>
      </c>
      <c r="B121" s="171" t="s">
        <v>279</v>
      </c>
      <c r="C121" s="172">
        <v>87563.17</v>
      </c>
    </row>
    <row r="122" spans="1:3" x14ac:dyDescent="0.25">
      <c r="A122" s="171" t="s">
        <v>558</v>
      </c>
      <c r="B122" s="171" t="s">
        <v>280</v>
      </c>
      <c r="C122" s="172">
        <v>197701.08</v>
      </c>
    </row>
    <row r="123" spans="1:3" x14ac:dyDescent="0.25">
      <c r="A123" s="171" t="s">
        <v>570</v>
      </c>
      <c r="B123" s="171" t="s">
        <v>282</v>
      </c>
      <c r="C123" s="172">
        <v>23978.77</v>
      </c>
    </row>
    <row r="124" spans="1:3" x14ac:dyDescent="0.25">
      <c r="A124" s="171" t="s">
        <v>623</v>
      </c>
      <c r="B124" s="171" t="s">
        <v>283</v>
      </c>
      <c r="C124" s="172">
        <v>70038.929999999993</v>
      </c>
    </row>
    <row r="125" spans="1:3" x14ac:dyDescent="0.25">
      <c r="A125" s="171" t="s">
        <v>620</v>
      </c>
      <c r="B125" s="171" t="s">
        <v>284</v>
      </c>
      <c r="C125" s="172">
        <v>39369.949999999997</v>
      </c>
    </row>
    <row r="126" spans="1:3" x14ac:dyDescent="0.25">
      <c r="A126" s="171" t="s">
        <v>541</v>
      </c>
      <c r="B126" s="171" t="s">
        <v>285</v>
      </c>
      <c r="C126" s="172">
        <v>58868.79</v>
      </c>
    </row>
    <row r="127" spans="1:3" x14ac:dyDescent="0.25">
      <c r="A127" s="171" t="s">
        <v>514</v>
      </c>
      <c r="B127" s="171" t="s">
        <v>288</v>
      </c>
      <c r="C127" s="172">
        <v>54056.73</v>
      </c>
    </row>
    <row r="128" spans="1:3" x14ac:dyDescent="0.25">
      <c r="A128" s="171" t="s">
        <v>588</v>
      </c>
      <c r="B128" s="171" t="s">
        <v>289</v>
      </c>
      <c r="C128" s="172">
        <v>103180.09</v>
      </c>
    </row>
    <row r="129" spans="1:3" x14ac:dyDescent="0.25">
      <c r="A129" s="171" t="s">
        <v>559</v>
      </c>
      <c r="B129" s="171" t="s">
        <v>290</v>
      </c>
      <c r="C129" s="172">
        <v>112201.79</v>
      </c>
    </row>
    <row r="130" spans="1:3" x14ac:dyDescent="0.25">
      <c r="A130" s="171" t="s">
        <v>587</v>
      </c>
      <c r="B130" s="171" t="s">
        <v>297</v>
      </c>
      <c r="C130" s="172">
        <v>43485.43</v>
      </c>
    </row>
    <row r="131" spans="1:3" x14ac:dyDescent="0.25">
      <c r="A131" s="171" t="s">
        <v>580</v>
      </c>
      <c r="B131" s="171" t="s">
        <v>300</v>
      </c>
      <c r="C131" s="172">
        <v>46016.959999999999</v>
      </c>
    </row>
    <row r="132" spans="1:3" x14ac:dyDescent="0.25">
      <c r="A132" s="171" t="s">
        <v>676</v>
      </c>
      <c r="B132" s="171" t="s">
        <v>301</v>
      </c>
      <c r="C132" s="172">
        <v>5538.4</v>
      </c>
    </row>
    <row r="133" spans="1:3" x14ac:dyDescent="0.25">
      <c r="A133" s="171" t="s">
        <v>634</v>
      </c>
      <c r="B133" s="171" t="s">
        <v>303</v>
      </c>
      <c r="C133" s="172">
        <v>24605.11</v>
      </c>
    </row>
    <row r="134" spans="1:3" x14ac:dyDescent="0.25">
      <c r="A134" s="171" t="s">
        <v>566</v>
      </c>
      <c r="B134" s="171" t="s">
        <v>308</v>
      </c>
      <c r="C134" s="172">
        <v>136209.81</v>
      </c>
    </row>
    <row r="135" spans="1:3" x14ac:dyDescent="0.25">
      <c r="A135" s="171" t="s">
        <v>612</v>
      </c>
      <c r="B135" s="171" t="s">
        <v>309</v>
      </c>
      <c r="C135" s="172">
        <v>33147.46</v>
      </c>
    </row>
    <row r="136" spans="1:3" x14ac:dyDescent="0.25">
      <c r="A136" s="171" t="s">
        <v>604</v>
      </c>
      <c r="B136" s="171" t="s">
        <v>311</v>
      </c>
      <c r="C136" s="172">
        <v>74779.77</v>
      </c>
    </row>
    <row r="137" spans="1:3" x14ac:dyDescent="0.25">
      <c r="A137" s="171" t="s">
        <v>665</v>
      </c>
      <c r="B137" s="171" t="s">
        <v>313</v>
      </c>
      <c r="C137" s="172">
        <v>11456.04</v>
      </c>
    </row>
    <row r="138" spans="1:3" x14ac:dyDescent="0.25">
      <c r="A138" s="171" t="s">
        <v>673</v>
      </c>
      <c r="B138" s="171" t="s">
        <v>314</v>
      </c>
      <c r="C138" s="172">
        <v>36296.54</v>
      </c>
    </row>
    <row r="139" spans="1:3" x14ac:dyDescent="0.25">
      <c r="A139" s="171" t="s">
        <v>521</v>
      </c>
      <c r="B139" s="171" t="s">
        <v>320</v>
      </c>
      <c r="C139" s="172">
        <v>199736.48</v>
      </c>
    </row>
    <row r="140" spans="1:3" x14ac:dyDescent="0.25">
      <c r="A140" s="171" t="s">
        <v>595</v>
      </c>
      <c r="B140" s="171" t="s">
        <v>321</v>
      </c>
      <c r="C140" s="172">
        <v>156929.4</v>
      </c>
    </row>
    <row r="141" spans="1:3" x14ac:dyDescent="0.25">
      <c r="A141" s="171" t="s">
        <v>688</v>
      </c>
      <c r="B141" s="171" t="s">
        <v>322</v>
      </c>
      <c r="C141" s="172">
        <v>3578.31</v>
      </c>
    </row>
    <row r="142" spans="1:3" x14ac:dyDescent="0.25">
      <c r="A142" s="171" t="s">
        <v>654</v>
      </c>
      <c r="B142" s="171" t="s">
        <v>323</v>
      </c>
      <c r="C142" s="172">
        <v>31243.33</v>
      </c>
    </row>
    <row r="143" spans="1:3" x14ac:dyDescent="0.25">
      <c r="A143" s="171" t="s">
        <v>576</v>
      </c>
      <c r="B143" s="171" t="s">
        <v>325</v>
      </c>
      <c r="C143" s="172">
        <v>85035.520000000004</v>
      </c>
    </row>
    <row r="144" spans="1:3" x14ac:dyDescent="0.25">
      <c r="A144" s="171" t="s">
        <v>633</v>
      </c>
      <c r="B144" s="171" t="s">
        <v>327</v>
      </c>
      <c r="C144" s="172">
        <v>73071.45</v>
      </c>
    </row>
    <row r="145" spans="1:3" x14ac:dyDescent="0.25">
      <c r="A145" s="171" t="s">
        <v>530</v>
      </c>
      <c r="B145" s="171" t="s">
        <v>331</v>
      </c>
      <c r="C145" s="172">
        <v>77485.25</v>
      </c>
    </row>
    <row r="146" spans="1:3" x14ac:dyDescent="0.25">
      <c r="A146" s="171" t="s">
        <v>666</v>
      </c>
      <c r="B146" s="171" t="s">
        <v>332</v>
      </c>
      <c r="C146" s="172">
        <v>13607.42</v>
      </c>
    </row>
    <row r="147" spans="1:3" x14ac:dyDescent="0.25">
      <c r="A147" s="171" t="s">
        <v>656</v>
      </c>
      <c r="B147" s="171" t="s">
        <v>333</v>
      </c>
      <c r="C147" s="172">
        <v>67045.350000000006</v>
      </c>
    </row>
    <row r="148" spans="1:3" x14ac:dyDescent="0.25">
      <c r="A148" s="171" t="s">
        <v>605</v>
      </c>
      <c r="B148" s="171" t="s">
        <v>338</v>
      </c>
      <c r="C148" s="172">
        <v>69016.679999999993</v>
      </c>
    </row>
    <row r="149" spans="1:3" x14ac:dyDescent="0.25">
      <c r="A149" s="171" t="s">
        <v>671</v>
      </c>
      <c r="B149" s="171" t="s">
        <v>339</v>
      </c>
      <c r="C149" s="172">
        <v>11765.1</v>
      </c>
    </row>
    <row r="150" spans="1:3" x14ac:dyDescent="0.25">
      <c r="A150" s="171" t="s">
        <v>644</v>
      </c>
      <c r="B150" s="171" t="s">
        <v>341</v>
      </c>
      <c r="C150" s="172">
        <v>17266.580000000002</v>
      </c>
    </row>
    <row r="151" spans="1:3" x14ac:dyDescent="0.25">
      <c r="A151" s="171" t="s">
        <v>562</v>
      </c>
      <c r="B151" s="171" t="s">
        <v>343</v>
      </c>
      <c r="C151" s="172">
        <v>86887.92</v>
      </c>
    </row>
    <row r="152" spans="1:3" x14ac:dyDescent="0.25">
      <c r="A152" s="171" t="s">
        <v>517</v>
      </c>
      <c r="B152" s="171" t="s">
        <v>345</v>
      </c>
      <c r="C152" s="172">
        <v>121225.14</v>
      </c>
    </row>
    <row r="153" spans="1:3" x14ac:dyDescent="0.25">
      <c r="A153" s="171" t="s">
        <v>501</v>
      </c>
      <c r="B153" s="171" t="s">
        <v>348</v>
      </c>
      <c r="C153" s="172">
        <v>172518.91</v>
      </c>
    </row>
    <row r="154" spans="1:3" x14ac:dyDescent="0.25">
      <c r="A154" s="171" t="s">
        <v>636</v>
      </c>
      <c r="B154" s="171" t="s">
        <v>349</v>
      </c>
      <c r="C154" s="172">
        <v>65709.47</v>
      </c>
    </row>
    <row r="155" spans="1:3" x14ac:dyDescent="0.25">
      <c r="A155" s="171" t="s">
        <v>687</v>
      </c>
      <c r="B155" s="171" t="s">
        <v>350</v>
      </c>
      <c r="C155" s="172">
        <v>2927.07</v>
      </c>
    </row>
    <row r="156" spans="1:3" x14ac:dyDescent="0.25">
      <c r="A156" s="171" t="s">
        <v>650</v>
      </c>
      <c r="B156" s="171" t="s">
        <v>351</v>
      </c>
      <c r="C156" s="172">
        <v>115527.5</v>
      </c>
    </row>
    <row r="157" spans="1:3" x14ac:dyDescent="0.25">
      <c r="A157" s="171" t="s">
        <v>564</v>
      </c>
      <c r="B157" s="171" t="s">
        <v>353</v>
      </c>
      <c r="C157" s="172">
        <v>225018.49</v>
      </c>
    </row>
    <row r="158" spans="1:3" x14ac:dyDescent="0.25">
      <c r="A158" s="171" t="s">
        <v>552</v>
      </c>
      <c r="B158" s="171" t="s">
        <v>354</v>
      </c>
      <c r="C158" s="172">
        <v>161417.73000000001</v>
      </c>
    </row>
    <row r="159" spans="1:3" x14ac:dyDescent="0.25">
      <c r="A159" s="171" t="s">
        <v>507</v>
      </c>
      <c r="B159" s="171" t="s">
        <v>355</v>
      </c>
      <c r="C159" s="172">
        <v>492942.67</v>
      </c>
    </row>
    <row r="160" spans="1:3" x14ac:dyDescent="0.25">
      <c r="A160" s="171" t="s">
        <v>649</v>
      </c>
      <c r="B160" s="171" t="s">
        <v>356</v>
      </c>
      <c r="C160" s="172">
        <v>295180.45</v>
      </c>
    </row>
    <row r="161" spans="1:3" x14ac:dyDescent="0.25">
      <c r="A161" s="171" t="s">
        <v>545</v>
      </c>
      <c r="B161" s="171" t="s">
        <v>360</v>
      </c>
      <c r="C161" s="172">
        <v>199621.75</v>
      </c>
    </row>
    <row r="162" spans="1:3" x14ac:dyDescent="0.25">
      <c r="A162" s="171" t="s">
        <v>692</v>
      </c>
      <c r="B162" s="171" t="s">
        <v>363</v>
      </c>
      <c r="C162" s="172">
        <v>12962.08</v>
      </c>
    </row>
    <row r="163" spans="1:3" x14ac:dyDescent="0.25">
      <c r="A163" s="171" t="s">
        <v>519</v>
      </c>
      <c r="B163" s="171" t="s">
        <v>364</v>
      </c>
      <c r="C163" s="172">
        <v>143985.07999999999</v>
      </c>
    </row>
    <row r="164" spans="1:3" x14ac:dyDescent="0.25">
      <c r="A164" s="171" t="s">
        <v>585</v>
      </c>
      <c r="B164" s="171" t="s">
        <v>366</v>
      </c>
      <c r="C164" s="172">
        <v>78716.56</v>
      </c>
    </row>
    <row r="165" spans="1:3" x14ac:dyDescent="0.25">
      <c r="A165" s="171" t="s">
        <v>513</v>
      </c>
      <c r="B165" s="171" t="s">
        <v>367</v>
      </c>
      <c r="C165" s="172">
        <v>206375.98</v>
      </c>
    </row>
    <row r="166" spans="1:3" x14ac:dyDescent="0.25">
      <c r="A166" s="171" t="s">
        <v>565</v>
      </c>
      <c r="B166" s="171" t="s">
        <v>368</v>
      </c>
      <c r="C166" s="172">
        <v>43337.81</v>
      </c>
    </row>
    <row r="167" spans="1:3" x14ac:dyDescent="0.25">
      <c r="A167" s="171" t="s">
        <v>601</v>
      </c>
      <c r="B167" s="171" t="s">
        <v>369</v>
      </c>
      <c r="C167" s="172">
        <v>374115.37</v>
      </c>
    </row>
    <row r="168" spans="1:3" x14ac:dyDescent="0.25">
      <c r="A168" s="171" t="s">
        <v>574</v>
      </c>
      <c r="B168" s="171" t="s">
        <v>370</v>
      </c>
      <c r="C168" s="172">
        <v>178338.49</v>
      </c>
    </row>
    <row r="169" spans="1:3" x14ac:dyDescent="0.25">
      <c r="A169" s="171" t="s">
        <v>684</v>
      </c>
      <c r="B169" s="171" t="s">
        <v>371</v>
      </c>
      <c r="C169" s="172">
        <v>6278.28</v>
      </c>
    </row>
    <row r="170" spans="1:3" x14ac:dyDescent="0.25">
      <c r="A170" s="171" t="s">
        <v>659</v>
      </c>
      <c r="B170" s="171" t="s">
        <v>372</v>
      </c>
      <c r="C170" s="172">
        <v>13656.25</v>
      </c>
    </row>
    <row r="171" spans="1:3" x14ac:dyDescent="0.25">
      <c r="A171" s="171" t="s">
        <v>635</v>
      </c>
      <c r="B171" s="171" t="s">
        <v>373</v>
      </c>
      <c r="C171" s="172">
        <v>39921.54</v>
      </c>
    </row>
    <row r="172" spans="1:3" x14ac:dyDescent="0.25">
      <c r="A172" s="171" t="s">
        <v>641</v>
      </c>
      <c r="B172" s="171" t="s">
        <v>374</v>
      </c>
      <c r="C172" s="172">
        <v>27003.75</v>
      </c>
    </row>
    <row r="173" spans="1:3" x14ac:dyDescent="0.25">
      <c r="A173" s="171" t="s">
        <v>589</v>
      </c>
      <c r="B173" s="171" t="s">
        <v>379</v>
      </c>
      <c r="C173" s="172">
        <v>143211.70000000001</v>
      </c>
    </row>
    <row r="174" spans="1:3" x14ac:dyDescent="0.25">
      <c r="A174" s="171" t="s">
        <v>569</v>
      </c>
      <c r="B174" s="171" t="s">
        <v>380</v>
      </c>
      <c r="C174" s="172">
        <v>152598.76999999999</v>
      </c>
    </row>
    <row r="175" spans="1:3" x14ac:dyDescent="0.25">
      <c r="A175" s="171" t="s">
        <v>567</v>
      </c>
      <c r="B175" s="171" t="s">
        <v>382</v>
      </c>
      <c r="C175" s="172">
        <v>186335.81</v>
      </c>
    </row>
    <row r="176" spans="1:3" x14ac:dyDescent="0.25">
      <c r="A176" s="171" t="s">
        <v>651</v>
      </c>
      <c r="B176" s="171" t="s">
        <v>383</v>
      </c>
      <c r="C176" s="172">
        <v>14352.06</v>
      </c>
    </row>
    <row r="177" spans="1:3" x14ac:dyDescent="0.25">
      <c r="A177" s="171" t="s">
        <v>614</v>
      </c>
      <c r="B177" s="171" t="s">
        <v>385</v>
      </c>
      <c r="C177" s="172">
        <v>48532.45</v>
      </c>
    </row>
    <row r="178" spans="1:3" x14ac:dyDescent="0.25">
      <c r="A178" s="171" t="s">
        <v>616</v>
      </c>
      <c r="B178" s="171" t="s">
        <v>387</v>
      </c>
      <c r="C178" s="172">
        <v>15522.71</v>
      </c>
    </row>
    <row r="179" spans="1:3" x14ac:dyDescent="0.25">
      <c r="A179" s="171" t="s">
        <v>685</v>
      </c>
      <c r="B179" s="171" t="s">
        <v>394</v>
      </c>
      <c r="C179" s="172">
        <v>12935.9</v>
      </c>
    </row>
    <row r="180" spans="1:3" x14ac:dyDescent="0.25">
      <c r="A180" s="171" t="s">
        <v>543</v>
      </c>
      <c r="B180" s="171" t="s">
        <v>397</v>
      </c>
      <c r="C180" s="172">
        <v>102351.71</v>
      </c>
    </row>
    <row r="181" spans="1:3" x14ac:dyDescent="0.25">
      <c r="A181" s="171" t="s">
        <v>643</v>
      </c>
      <c r="B181" s="171" t="s">
        <v>398</v>
      </c>
      <c r="C181" s="172">
        <v>66512.92</v>
      </c>
    </row>
    <row r="182" spans="1:3" x14ac:dyDescent="0.25">
      <c r="A182" s="171" t="s">
        <v>508</v>
      </c>
      <c r="B182" s="171" t="s">
        <v>400</v>
      </c>
      <c r="C182" s="172">
        <v>122413.27</v>
      </c>
    </row>
    <row r="183" spans="1:3" x14ac:dyDescent="0.25">
      <c r="A183" s="171" t="s">
        <v>577</v>
      </c>
      <c r="B183" s="171" t="s">
        <v>401</v>
      </c>
      <c r="C183" s="172">
        <v>98747.69</v>
      </c>
    </row>
    <row r="184" spans="1:3" x14ac:dyDescent="0.25">
      <c r="A184" s="171" t="s">
        <v>542</v>
      </c>
      <c r="B184" s="171" t="s">
        <v>406</v>
      </c>
      <c r="C184" s="172">
        <v>277872.58</v>
      </c>
    </row>
    <row r="185" spans="1:3" x14ac:dyDescent="0.25">
      <c r="A185" s="171" t="s">
        <v>536</v>
      </c>
      <c r="B185" s="171" t="s">
        <v>408</v>
      </c>
      <c r="C185" s="172">
        <v>71478.31</v>
      </c>
    </row>
    <row r="186" spans="1:3" x14ac:dyDescent="0.25">
      <c r="A186" s="171" t="s">
        <v>527</v>
      </c>
      <c r="B186" s="171" t="s">
        <v>409</v>
      </c>
      <c r="C186" s="172">
        <v>263511.12</v>
      </c>
    </row>
    <row r="187" spans="1:3" x14ac:dyDescent="0.25">
      <c r="A187" s="171" t="s">
        <v>539</v>
      </c>
      <c r="B187" s="171" t="s">
        <v>411</v>
      </c>
      <c r="C187" s="172">
        <v>34491.230000000003</v>
      </c>
    </row>
    <row r="188" spans="1:3" x14ac:dyDescent="0.25">
      <c r="A188" s="171" t="s">
        <v>617</v>
      </c>
      <c r="B188" s="171" t="s">
        <v>413</v>
      </c>
      <c r="C188" s="172">
        <v>75640.27</v>
      </c>
    </row>
    <row r="189" spans="1:3" x14ac:dyDescent="0.25">
      <c r="A189" s="171" t="s">
        <v>647</v>
      </c>
      <c r="B189" s="171" t="s">
        <v>414</v>
      </c>
      <c r="C189" s="172">
        <v>82990.240000000005</v>
      </c>
    </row>
    <row r="190" spans="1:3" x14ac:dyDescent="0.25">
      <c r="A190" s="171" t="s">
        <v>578</v>
      </c>
      <c r="B190" s="171" t="s">
        <v>416</v>
      </c>
      <c r="C190" s="172">
        <v>83556.33</v>
      </c>
    </row>
    <row r="191" spans="1:3" x14ac:dyDescent="0.25">
      <c r="A191" s="171" t="s">
        <v>631</v>
      </c>
      <c r="B191" s="171" t="s">
        <v>419</v>
      </c>
      <c r="C191" s="172">
        <v>105695.64</v>
      </c>
    </row>
    <row r="192" spans="1:3" x14ac:dyDescent="0.25">
      <c r="A192" s="171" t="s">
        <v>525</v>
      </c>
      <c r="B192" s="171" t="s">
        <v>420</v>
      </c>
      <c r="C192" s="172">
        <v>88206.48</v>
      </c>
    </row>
    <row r="193" spans="1:3" x14ac:dyDescent="0.25">
      <c r="A193" s="171" t="s">
        <v>610</v>
      </c>
      <c r="B193" s="171" t="s">
        <v>422</v>
      </c>
      <c r="C193" s="172">
        <v>80979.14</v>
      </c>
    </row>
    <row r="194" spans="1:3" x14ac:dyDescent="0.25">
      <c r="A194" s="171" t="s">
        <v>572</v>
      </c>
      <c r="B194" s="171" t="s">
        <v>425</v>
      </c>
      <c r="C194" s="172">
        <v>61576.1</v>
      </c>
    </row>
    <row r="195" spans="1:3" x14ac:dyDescent="0.25">
      <c r="A195" s="171" t="s">
        <v>526</v>
      </c>
      <c r="B195" s="171" t="s">
        <v>426</v>
      </c>
      <c r="C195" s="172">
        <v>139730.57</v>
      </c>
    </row>
    <row r="196" spans="1:3" x14ac:dyDescent="0.25">
      <c r="A196" s="171" t="s">
        <v>594</v>
      </c>
      <c r="B196" s="171" t="s">
        <v>428</v>
      </c>
      <c r="C196" s="172">
        <v>42353.04</v>
      </c>
    </row>
  </sheetData>
  <sortState xmlns:xlrd2="http://schemas.microsoft.com/office/spreadsheetml/2017/richdata2" ref="A2:C196">
    <sortCondition ref="B2:B19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B2" sqref="B2"/>
    </sheetView>
  </sheetViews>
  <sheetFormatPr defaultRowHeight="12.5" x14ac:dyDescent="0.25"/>
  <cols>
    <col min="1" max="1" width="199.54296875" customWidth="1"/>
  </cols>
  <sheetData>
    <row r="1" spans="1:1" ht="37.5" customHeight="1" x14ac:dyDescent="0.25">
      <c r="A1" s="1" t="s">
        <v>429</v>
      </c>
    </row>
    <row r="2" spans="1:1" ht="409.5" customHeight="1" x14ac:dyDescent="0.25">
      <c r="A2" s="2" t="s">
        <v>430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FY 23 Payments</vt:lpstr>
      <vt:lpstr>FY23 HCT Aid Calc</vt:lpstr>
      <vt:lpstr>FY23 Stop Gap Calc</vt:lpstr>
      <vt:lpstr>FY 21 Aid WOut Stop Gap</vt:lpstr>
      <vt:lpstr>Process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Fry, Kathleen L. DPI</dc:creator>
  <cp:lastModifiedBy>Fry, Kathleen L. DPI</cp:lastModifiedBy>
  <dcterms:created xsi:type="dcterms:W3CDTF">2013-03-19T16:38:19Z</dcterms:created>
  <dcterms:modified xsi:type="dcterms:W3CDTF">2023-06-14T14:50:36Z</dcterms:modified>
</cp:coreProperties>
</file>