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queryTables/queryTable1.xml" ContentType="application/vnd.openxmlformats-officedocument.spreadsheetml.query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FT\Categorical Aids\High Cost Pupil Transportation Aid\FY 2019 High Cost Transportation Aid\"/>
    </mc:Choice>
  </mc:AlternateContent>
  <bookViews>
    <workbookView xWindow="0" yWindow="0" windowWidth="14386" windowHeight="10610"/>
  </bookViews>
  <sheets>
    <sheet name="FY18 High Cost Transportation" sheetId="1" r:id="rId1"/>
    <sheet name="FY17 Stop Gap" sheetId="4" r:id="rId2"/>
    <sheet name="Headers" sheetId="2" state="hidden" r:id="rId3"/>
    <sheet name="SQL" sheetId="3" state="hidden" r:id="rId4"/>
  </sheets>
  <definedNames>
    <definedName name="area_calc_may2018_1" localSheetId="0">'FY18 High Cost Transportation'!$T$1:$T$426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N427" i="4" l="1"/>
  <c r="V426" i="4" l="1"/>
  <c r="AC426" i="4" s="1"/>
  <c r="W426" i="4"/>
  <c r="X426" i="4"/>
  <c r="Y426" i="4"/>
  <c r="Z426" i="4"/>
  <c r="AA426" i="4"/>
  <c r="AB426" i="4"/>
  <c r="U426" i="4"/>
  <c r="AC2" i="4" l="1"/>
  <c r="AD426" i="4"/>
  <c r="AD2" i="4" s="1"/>
  <c r="AE2" i="4" s="1"/>
  <c r="P4" i="1"/>
  <c r="P117" i="1"/>
  <c r="AE4" i="4" l="1"/>
  <c r="AE8" i="4"/>
  <c r="AE12" i="4"/>
  <c r="AE16" i="4"/>
  <c r="AE140" i="4"/>
  <c r="AE256" i="4"/>
  <c r="AE5" i="4"/>
  <c r="AE9" i="4"/>
  <c r="AE13" i="4"/>
  <c r="AE17" i="4"/>
  <c r="AE209" i="4"/>
  <c r="AE6" i="4"/>
  <c r="AE10" i="4"/>
  <c r="AE14" i="4"/>
  <c r="AE7" i="4"/>
  <c r="AE11" i="4"/>
  <c r="AE15" i="4"/>
  <c r="AE127" i="4"/>
  <c r="AE3" i="4"/>
  <c r="P5" i="1"/>
  <c r="P6" i="1"/>
  <c r="P7" i="1"/>
  <c r="P8" i="1"/>
  <c r="P9" i="1"/>
  <c r="P10" i="1"/>
  <c r="P11" i="1"/>
  <c r="P12" i="1"/>
  <c r="P13" i="1"/>
  <c r="P14" i="1"/>
  <c r="P15" i="1"/>
  <c r="P16" i="1"/>
  <c r="P17" i="1"/>
  <c r="P18" i="1"/>
  <c r="P19" i="1"/>
  <c r="P20" i="1"/>
  <c r="P21" i="1"/>
  <c r="P22" i="1"/>
  <c r="P23" i="1"/>
  <c r="P24" i="1"/>
  <c r="P25" i="1"/>
  <c r="P26" i="1"/>
  <c r="P27" i="1"/>
  <c r="P28" i="1"/>
  <c r="P29" i="1"/>
  <c r="P30" i="1"/>
  <c r="P31" i="1"/>
  <c r="P32" i="1"/>
  <c r="P33" i="1"/>
  <c r="P34" i="1"/>
  <c r="P35" i="1"/>
  <c r="P36" i="1"/>
  <c r="P37" i="1"/>
  <c r="P38" i="1"/>
  <c r="P39" i="1"/>
  <c r="P40" i="1"/>
  <c r="P41" i="1"/>
  <c r="P42" i="1"/>
  <c r="P43" i="1"/>
  <c r="P44" i="1"/>
  <c r="P45" i="1"/>
  <c r="P46" i="1"/>
  <c r="P47" i="1"/>
  <c r="P48" i="1"/>
  <c r="P49" i="1"/>
  <c r="P50" i="1"/>
  <c r="P51" i="1"/>
  <c r="P52" i="1"/>
  <c r="P53" i="1"/>
  <c r="P54" i="1"/>
  <c r="P55" i="1"/>
  <c r="P56" i="1"/>
  <c r="P57" i="1"/>
  <c r="P58" i="1"/>
  <c r="P59" i="1"/>
  <c r="P60" i="1"/>
  <c r="P61" i="1"/>
  <c r="P62" i="1"/>
  <c r="P63" i="1"/>
  <c r="P64" i="1"/>
  <c r="P65" i="1"/>
  <c r="P66" i="1"/>
  <c r="P67" i="1"/>
  <c r="P68" i="1"/>
  <c r="P69" i="1"/>
  <c r="P70" i="1"/>
  <c r="P71" i="1"/>
  <c r="P72" i="1"/>
  <c r="P73" i="1"/>
  <c r="P74" i="1"/>
  <c r="P75" i="1"/>
  <c r="P76" i="1"/>
  <c r="P77" i="1"/>
  <c r="P78" i="1"/>
  <c r="P79" i="1"/>
  <c r="P80" i="1"/>
  <c r="P81" i="1"/>
  <c r="P82" i="1"/>
  <c r="P83" i="1"/>
  <c r="P84" i="1"/>
  <c r="P85" i="1"/>
  <c r="P86" i="1"/>
  <c r="P87" i="1"/>
  <c r="P88" i="1"/>
  <c r="P89" i="1"/>
  <c r="P90" i="1"/>
  <c r="P91" i="1"/>
  <c r="P92" i="1"/>
  <c r="P93" i="1"/>
  <c r="P94" i="1"/>
  <c r="P95" i="1"/>
  <c r="P96" i="1"/>
  <c r="P97" i="1"/>
  <c r="P98" i="1"/>
  <c r="P99" i="1"/>
  <c r="P100" i="1"/>
  <c r="P101" i="1"/>
  <c r="P102" i="1"/>
  <c r="P103" i="1"/>
  <c r="P104" i="1"/>
  <c r="P105" i="1"/>
  <c r="P106" i="1"/>
  <c r="P107" i="1"/>
  <c r="P108" i="1"/>
  <c r="P109" i="1"/>
  <c r="P110" i="1"/>
  <c r="P111" i="1"/>
  <c r="P112" i="1"/>
  <c r="P113" i="1"/>
  <c r="P114" i="1"/>
  <c r="P115" i="1"/>
  <c r="P116" i="1"/>
  <c r="P118" i="1"/>
  <c r="P119" i="1"/>
  <c r="P120" i="1"/>
  <c r="P121" i="1"/>
  <c r="P122" i="1"/>
  <c r="P123" i="1"/>
  <c r="P124" i="1"/>
  <c r="P125" i="1"/>
  <c r="P126" i="1"/>
  <c r="P127" i="1"/>
  <c r="P128" i="1"/>
  <c r="P129" i="1"/>
  <c r="P130" i="1"/>
  <c r="P131" i="1"/>
  <c r="P132" i="1"/>
  <c r="P133" i="1"/>
  <c r="P134" i="1"/>
  <c r="P135" i="1"/>
  <c r="P136" i="1"/>
  <c r="P137" i="1"/>
  <c r="P138" i="1"/>
  <c r="P139" i="1"/>
  <c r="P140" i="1"/>
  <c r="P141" i="1"/>
  <c r="P142" i="1"/>
  <c r="K4" i="1" l="1"/>
  <c r="L4" i="1" s="1"/>
  <c r="Y5" i="1"/>
  <c r="Y6" i="1" s="1"/>
  <c r="Y7" i="1" s="1"/>
  <c r="Y8" i="1" s="1"/>
  <c r="Y9" i="1" s="1"/>
  <c r="Y10" i="1" s="1"/>
  <c r="Y11" i="1" s="1"/>
  <c r="Y12" i="1" s="1"/>
  <c r="Y13" i="1" s="1"/>
  <c r="Y14" i="1" s="1"/>
  <c r="Y15" i="1" s="1"/>
  <c r="Y16" i="1" s="1"/>
  <c r="Y17" i="1" s="1"/>
  <c r="Y18" i="1" s="1"/>
  <c r="Y19" i="1" s="1"/>
  <c r="Y20" i="1" s="1"/>
  <c r="Y21" i="1" s="1"/>
  <c r="Y22" i="1" s="1"/>
  <c r="Y23" i="1" s="1"/>
  <c r="Y24" i="1" s="1"/>
  <c r="Y25" i="1" s="1"/>
  <c r="Y26" i="1" s="1"/>
  <c r="Y27" i="1" s="1"/>
  <c r="Y28" i="1" s="1"/>
  <c r="Y29" i="1" s="1"/>
  <c r="Y30" i="1" s="1"/>
  <c r="Y31" i="1" s="1"/>
  <c r="Y32" i="1" s="1"/>
  <c r="Y33" i="1" s="1"/>
  <c r="Y34" i="1" s="1"/>
  <c r="Y35" i="1" s="1"/>
  <c r="Y36" i="1" s="1"/>
  <c r="Y37" i="1" s="1"/>
  <c r="Y38" i="1" s="1"/>
  <c r="Y39" i="1" s="1"/>
  <c r="Y40" i="1" s="1"/>
  <c r="Y41" i="1" s="1"/>
  <c r="Y42" i="1" s="1"/>
  <c r="Y43" i="1" s="1"/>
  <c r="Y44" i="1" s="1"/>
  <c r="Y45" i="1" s="1"/>
  <c r="Y46" i="1" s="1"/>
  <c r="Y47" i="1" s="1"/>
  <c r="Y48" i="1" s="1"/>
  <c r="Y49" i="1" s="1"/>
  <c r="Y50" i="1" s="1"/>
  <c r="Y51" i="1" s="1"/>
  <c r="Y52" i="1" s="1"/>
  <c r="Y53" i="1" s="1"/>
  <c r="Y54" i="1" s="1"/>
  <c r="Y55" i="1" s="1"/>
  <c r="Y56" i="1" s="1"/>
  <c r="Y57" i="1" s="1"/>
  <c r="Y58" i="1" s="1"/>
  <c r="Y59" i="1" s="1"/>
  <c r="Y60" i="1" s="1"/>
  <c r="Y61" i="1" s="1"/>
  <c r="Y62" i="1" s="1"/>
  <c r="Y63" i="1" s="1"/>
  <c r="Y64" i="1" s="1"/>
  <c r="Y65" i="1" s="1"/>
  <c r="Y66" i="1" s="1"/>
  <c r="Y67" i="1" s="1"/>
  <c r="Y68" i="1" s="1"/>
  <c r="Y69" i="1" s="1"/>
  <c r="Y70" i="1" s="1"/>
  <c r="Y71" i="1" s="1"/>
  <c r="Y72" i="1" s="1"/>
  <c r="Y73" i="1" s="1"/>
  <c r="Y74" i="1" s="1"/>
  <c r="Y75" i="1" s="1"/>
  <c r="Y76" i="1" s="1"/>
  <c r="Y77" i="1" s="1"/>
  <c r="Y78" i="1" s="1"/>
  <c r="Y79" i="1" s="1"/>
  <c r="Y80" i="1" s="1"/>
  <c r="Y81" i="1" s="1"/>
  <c r="Y82" i="1" s="1"/>
  <c r="Y83" i="1" s="1"/>
  <c r="Y84" i="1" s="1"/>
  <c r="Y85" i="1" s="1"/>
  <c r="Y86" i="1" s="1"/>
  <c r="Y87" i="1" s="1"/>
  <c r="Y88" i="1" s="1"/>
  <c r="Y89" i="1" s="1"/>
  <c r="Y90" i="1" s="1"/>
  <c r="Y91" i="1" s="1"/>
  <c r="Y92" i="1" s="1"/>
  <c r="Y93" i="1" s="1"/>
  <c r="Y94" i="1" s="1"/>
  <c r="Y95" i="1" s="1"/>
  <c r="Y96" i="1" s="1"/>
  <c r="Y97" i="1" s="1"/>
  <c r="Y98" i="1" s="1"/>
  <c r="Y99" i="1" s="1"/>
  <c r="Y100" i="1" s="1"/>
  <c r="Y101" i="1" s="1"/>
  <c r="Y102" i="1" s="1"/>
  <c r="Y103" i="1" s="1"/>
  <c r="Y104" i="1" s="1"/>
  <c r="Y105" i="1" s="1"/>
  <c r="Y106" i="1" s="1"/>
  <c r="Y107" i="1" s="1"/>
  <c r="Y108" i="1" s="1"/>
  <c r="Y109" i="1" s="1"/>
  <c r="Y110" i="1" s="1"/>
  <c r="Y111" i="1" s="1"/>
  <c r="Y112" i="1" s="1"/>
  <c r="Y113" i="1" s="1"/>
  <c r="Y114" i="1" s="1"/>
  <c r="Y115" i="1" s="1"/>
  <c r="Y116" i="1" s="1"/>
  <c r="Y117" i="1" s="1"/>
  <c r="Y118" i="1" s="1"/>
  <c r="Y119" i="1" s="1"/>
  <c r="Y120" i="1" s="1"/>
  <c r="Y121" i="1" s="1"/>
  <c r="Y122" i="1" s="1"/>
  <c r="Y123" i="1" s="1"/>
  <c r="Y124" i="1" s="1"/>
  <c r="Y125" i="1" s="1"/>
  <c r="Y126" i="1" s="1"/>
  <c r="Y127" i="1" s="1"/>
  <c r="Y128" i="1" s="1"/>
  <c r="Y129" i="1" s="1"/>
  <c r="Y130" i="1" s="1"/>
  <c r="Y131" i="1" s="1"/>
  <c r="Y132" i="1" s="1"/>
  <c r="Y133" i="1" s="1"/>
  <c r="Y134" i="1" s="1"/>
  <c r="Y135" i="1" s="1"/>
  <c r="Y136" i="1" s="1"/>
  <c r="Y137" i="1" s="1"/>
  <c r="Y138" i="1" s="1"/>
  <c r="Y139" i="1" s="1"/>
  <c r="Y140" i="1" s="1"/>
  <c r="Y141" i="1" s="1"/>
  <c r="Y142" i="1" s="1"/>
  <c r="Y143" i="1" s="1"/>
  <c r="Y144" i="1" s="1"/>
  <c r="Y145" i="1" s="1"/>
  <c r="Y146" i="1" s="1"/>
  <c r="Y147" i="1" s="1"/>
  <c r="Y148" i="1" s="1"/>
  <c r="Y149" i="1" s="1"/>
  <c r="Y150" i="1" s="1"/>
  <c r="Y151" i="1" s="1"/>
  <c r="Y152" i="1" s="1"/>
  <c r="Y153" i="1" s="1"/>
  <c r="Y154" i="1" s="1"/>
  <c r="Y155" i="1" s="1"/>
  <c r="Y156" i="1" s="1"/>
  <c r="Y157" i="1" s="1"/>
  <c r="Y158" i="1" s="1"/>
  <c r="Y159" i="1" s="1"/>
  <c r="Y160" i="1" s="1"/>
  <c r="Y161" i="1" s="1"/>
  <c r="Y162" i="1" s="1"/>
  <c r="Y163" i="1" s="1"/>
  <c r="Y164" i="1" s="1"/>
  <c r="Y165" i="1" s="1"/>
  <c r="Y166" i="1" s="1"/>
  <c r="Y167" i="1" s="1"/>
  <c r="Y168" i="1" s="1"/>
  <c r="Y169" i="1" s="1"/>
  <c r="Y170" i="1" s="1"/>
  <c r="Y171" i="1" s="1"/>
  <c r="Y172" i="1" s="1"/>
  <c r="Y173" i="1" s="1"/>
  <c r="Y174" i="1" s="1"/>
  <c r="Y175" i="1" s="1"/>
  <c r="Y176" i="1" s="1"/>
  <c r="Y177" i="1" s="1"/>
  <c r="Y178" i="1" s="1"/>
  <c r="Y179" i="1" s="1"/>
  <c r="Y180" i="1" s="1"/>
  <c r="Y181" i="1" s="1"/>
  <c r="Y182" i="1" s="1"/>
  <c r="Y183" i="1" s="1"/>
  <c r="Y184" i="1" s="1"/>
  <c r="Y185" i="1" s="1"/>
  <c r="Y186" i="1" s="1"/>
  <c r="Y187" i="1" s="1"/>
  <c r="Y188" i="1" s="1"/>
  <c r="Y189" i="1" s="1"/>
  <c r="Y190" i="1" s="1"/>
  <c r="Y191" i="1" s="1"/>
  <c r="Y192" i="1" s="1"/>
  <c r="Y193" i="1" s="1"/>
  <c r="Y194" i="1" s="1"/>
  <c r="Y195" i="1" s="1"/>
  <c r="Y196" i="1" s="1"/>
  <c r="Y197" i="1" s="1"/>
  <c r="Y198" i="1" s="1"/>
  <c r="Y199" i="1" s="1"/>
  <c r="Y200" i="1" s="1"/>
  <c r="Y201" i="1" s="1"/>
  <c r="Y202" i="1" s="1"/>
  <c r="Y203" i="1" s="1"/>
  <c r="Y204" i="1" s="1"/>
  <c r="Y205" i="1" s="1"/>
  <c r="Y206" i="1" s="1"/>
  <c r="Y207" i="1" s="1"/>
  <c r="Y208" i="1" s="1"/>
  <c r="Y209" i="1" s="1"/>
  <c r="Y210" i="1" s="1"/>
  <c r="Y211" i="1" s="1"/>
  <c r="Y212" i="1" s="1"/>
  <c r="Y213" i="1" s="1"/>
  <c r="Y214" i="1" s="1"/>
  <c r="Y215" i="1" s="1"/>
  <c r="Y216" i="1" s="1"/>
  <c r="Y217" i="1" s="1"/>
  <c r="Y218" i="1" s="1"/>
  <c r="Y219" i="1" s="1"/>
  <c r="Y220" i="1" s="1"/>
  <c r="Y221" i="1" s="1"/>
  <c r="Y222" i="1" s="1"/>
  <c r="Y223" i="1" s="1"/>
  <c r="Y224" i="1" s="1"/>
  <c r="Y225" i="1" s="1"/>
  <c r="Y226" i="1" s="1"/>
  <c r="Y227" i="1" s="1"/>
  <c r="Y228" i="1" s="1"/>
  <c r="Y229" i="1" s="1"/>
  <c r="Y230" i="1" s="1"/>
  <c r="Y231" i="1" s="1"/>
  <c r="Y232" i="1" s="1"/>
  <c r="Y233" i="1" s="1"/>
  <c r="Y234" i="1" s="1"/>
  <c r="Y235" i="1" s="1"/>
  <c r="Y236" i="1" s="1"/>
  <c r="Y237" i="1" s="1"/>
  <c r="Y238" i="1" s="1"/>
  <c r="Y239" i="1" s="1"/>
  <c r="Y240" i="1" s="1"/>
  <c r="Y241" i="1" s="1"/>
  <c r="Y242" i="1" s="1"/>
  <c r="Y243" i="1" s="1"/>
  <c r="Y244" i="1" s="1"/>
  <c r="Y245" i="1" s="1"/>
  <c r="Y246" i="1" s="1"/>
  <c r="Y247" i="1" s="1"/>
  <c r="Y248" i="1" s="1"/>
  <c r="Y249" i="1" s="1"/>
  <c r="Y250" i="1" s="1"/>
  <c r="Y251" i="1" s="1"/>
  <c r="Y252" i="1" s="1"/>
  <c r="Y253" i="1" s="1"/>
  <c r="Y254" i="1" s="1"/>
  <c r="Y255" i="1" s="1"/>
  <c r="Y256" i="1" s="1"/>
  <c r="Y257" i="1" s="1"/>
  <c r="Y258" i="1" s="1"/>
  <c r="Y259" i="1" s="1"/>
  <c r="Y260" i="1" s="1"/>
  <c r="Y261" i="1" s="1"/>
  <c r="Y262" i="1" s="1"/>
  <c r="Y263" i="1" s="1"/>
  <c r="Y264" i="1" s="1"/>
  <c r="Y265" i="1" s="1"/>
  <c r="Y266" i="1" s="1"/>
  <c r="Y267" i="1" s="1"/>
  <c r="Y268" i="1" s="1"/>
  <c r="Y269" i="1" s="1"/>
  <c r="Y270" i="1" s="1"/>
  <c r="Y271" i="1" s="1"/>
  <c r="Y272" i="1" s="1"/>
  <c r="Y273" i="1" s="1"/>
  <c r="Y274" i="1" s="1"/>
  <c r="Y275" i="1" s="1"/>
  <c r="Y276" i="1" s="1"/>
  <c r="Y277" i="1" s="1"/>
  <c r="Y278" i="1" s="1"/>
  <c r="Y279" i="1" s="1"/>
  <c r="Y280" i="1" s="1"/>
  <c r="Y281" i="1" s="1"/>
  <c r="Y282" i="1" s="1"/>
  <c r="Y283" i="1" s="1"/>
  <c r="Y284" i="1" s="1"/>
  <c r="Y285" i="1" s="1"/>
  <c r="Y286" i="1" s="1"/>
  <c r="Y287" i="1" s="1"/>
  <c r="Y288" i="1" s="1"/>
  <c r="Y289" i="1" s="1"/>
  <c r="Y290" i="1" s="1"/>
  <c r="Y291" i="1" s="1"/>
  <c r="Y292" i="1" s="1"/>
  <c r="Y293" i="1" s="1"/>
  <c r="Y294" i="1" s="1"/>
  <c r="Y295" i="1" s="1"/>
  <c r="Y296" i="1" s="1"/>
  <c r="Y297" i="1" s="1"/>
  <c r="Y298" i="1" s="1"/>
  <c r="Y299" i="1" s="1"/>
  <c r="Y300" i="1" s="1"/>
  <c r="Y301" i="1" s="1"/>
  <c r="Y302" i="1" s="1"/>
  <c r="Y303" i="1" s="1"/>
  <c r="Y304" i="1" s="1"/>
  <c r="Y305" i="1" s="1"/>
  <c r="Y306" i="1" s="1"/>
  <c r="Y307" i="1" s="1"/>
  <c r="Y308" i="1" s="1"/>
  <c r="Y309" i="1" s="1"/>
  <c r="Y310" i="1" s="1"/>
  <c r="Y311" i="1" s="1"/>
  <c r="Y312" i="1" s="1"/>
  <c r="Y313" i="1" s="1"/>
  <c r="Y314" i="1" s="1"/>
  <c r="Y315" i="1" s="1"/>
  <c r="Y316" i="1" s="1"/>
  <c r="Y317" i="1" s="1"/>
  <c r="Y318" i="1" s="1"/>
  <c r="Y319" i="1" s="1"/>
  <c r="Y320" i="1" s="1"/>
  <c r="Y321" i="1" s="1"/>
  <c r="Y322" i="1" s="1"/>
  <c r="Y323" i="1" s="1"/>
  <c r="Y324" i="1" s="1"/>
  <c r="Y325" i="1" s="1"/>
  <c r="Y326" i="1" s="1"/>
  <c r="Y327" i="1" s="1"/>
  <c r="Y328" i="1" s="1"/>
  <c r="Y329" i="1" s="1"/>
  <c r="Y330" i="1" s="1"/>
  <c r="Y331" i="1" s="1"/>
  <c r="Y332" i="1" s="1"/>
  <c r="Y333" i="1" s="1"/>
  <c r="Y334" i="1" s="1"/>
  <c r="Y335" i="1" s="1"/>
  <c r="Y336" i="1" s="1"/>
  <c r="Y337" i="1" s="1"/>
  <c r="Y338" i="1" s="1"/>
  <c r="Y339" i="1" s="1"/>
  <c r="Y340" i="1" s="1"/>
  <c r="Y341" i="1" s="1"/>
  <c r="Y342" i="1" s="1"/>
  <c r="Y343" i="1" s="1"/>
  <c r="Y344" i="1" s="1"/>
  <c r="Y345" i="1" s="1"/>
  <c r="Y346" i="1" s="1"/>
  <c r="Y347" i="1" s="1"/>
  <c r="Y348" i="1" s="1"/>
  <c r="Y349" i="1" s="1"/>
  <c r="Y350" i="1" s="1"/>
  <c r="Y351" i="1" s="1"/>
  <c r="Y352" i="1" s="1"/>
  <c r="Y353" i="1" s="1"/>
  <c r="Y354" i="1" s="1"/>
  <c r="Y355" i="1" s="1"/>
  <c r="Y356" i="1" s="1"/>
  <c r="Y357" i="1" s="1"/>
  <c r="Y358" i="1" s="1"/>
  <c r="Y359" i="1" s="1"/>
  <c r="Y360" i="1" s="1"/>
  <c r="Y361" i="1" s="1"/>
  <c r="Y362" i="1" s="1"/>
  <c r="Y363" i="1" s="1"/>
  <c r="Y364" i="1" s="1"/>
  <c r="Y365" i="1" s="1"/>
  <c r="Y366" i="1" s="1"/>
  <c r="Y367" i="1" s="1"/>
  <c r="Y368" i="1" s="1"/>
  <c r="Y369" i="1" s="1"/>
  <c r="Y370" i="1" s="1"/>
  <c r="Y371" i="1" s="1"/>
  <c r="Y372" i="1" s="1"/>
  <c r="Y373" i="1" s="1"/>
  <c r="Y374" i="1" s="1"/>
  <c r="Y375" i="1" s="1"/>
  <c r="Y376" i="1" s="1"/>
  <c r="Y377" i="1" s="1"/>
  <c r="Y378" i="1" s="1"/>
  <c r="Y379" i="1" s="1"/>
  <c r="Y380" i="1" s="1"/>
  <c r="Y381" i="1" s="1"/>
  <c r="Y382" i="1" s="1"/>
  <c r="Y383" i="1" s="1"/>
  <c r="Y384" i="1" s="1"/>
  <c r="Y385" i="1" s="1"/>
  <c r="Y386" i="1" s="1"/>
  <c r="Y387" i="1" s="1"/>
  <c r="Y388" i="1" s="1"/>
  <c r="Y389" i="1" s="1"/>
  <c r="Y390" i="1" s="1"/>
  <c r="Y391" i="1" s="1"/>
  <c r="Y392" i="1" s="1"/>
  <c r="Y393" i="1" s="1"/>
  <c r="Y394" i="1" s="1"/>
  <c r="Y395" i="1" s="1"/>
  <c r="Y396" i="1" s="1"/>
  <c r="Y397" i="1" s="1"/>
  <c r="Y398" i="1" s="1"/>
  <c r="Y399" i="1" s="1"/>
  <c r="Y400" i="1" s="1"/>
  <c r="Y401" i="1" s="1"/>
  <c r="Y402" i="1" s="1"/>
  <c r="Y403" i="1" s="1"/>
  <c r="Y404" i="1" s="1"/>
  <c r="Y405" i="1" s="1"/>
  <c r="Y406" i="1" s="1"/>
  <c r="Y407" i="1" s="1"/>
  <c r="Y408" i="1" s="1"/>
  <c r="Y409" i="1" s="1"/>
  <c r="Y410" i="1" s="1"/>
  <c r="Y411" i="1" s="1"/>
  <c r="Y412" i="1" s="1"/>
  <c r="Y413" i="1" s="1"/>
  <c r="Y414" i="1" s="1"/>
  <c r="Y415" i="1" s="1"/>
  <c r="Y416" i="1" s="1"/>
  <c r="Y417" i="1" s="1"/>
  <c r="Y418" i="1" s="1"/>
  <c r="Y419" i="1" s="1"/>
  <c r="Y420" i="1" s="1"/>
  <c r="Y421" i="1" s="1"/>
  <c r="Y422" i="1" s="1"/>
  <c r="Y423" i="1" s="1"/>
  <c r="Y424" i="1" s="1"/>
  <c r="Y425" i="1" s="1"/>
  <c r="Y426" i="1" s="1"/>
  <c r="B452" i="1"/>
  <c r="A450" i="1"/>
  <c r="U438" i="1"/>
  <c r="U440" i="1" s="1"/>
  <c r="N438" i="1"/>
  <c r="N440" i="1" s="1"/>
  <c r="AM426" i="4"/>
  <c r="A19" i="4" l="1"/>
  <c r="A20" i="4"/>
  <c r="A21" i="4"/>
  <c r="A22" i="4"/>
  <c r="A3" i="4"/>
  <c r="A23" i="4"/>
  <c r="A24" i="4"/>
  <c r="A25" i="4"/>
  <c r="A26" i="4"/>
  <c r="A27" i="4"/>
  <c r="A28" i="4"/>
  <c r="A29" i="4"/>
  <c r="A30" i="4"/>
  <c r="A31" i="4"/>
  <c r="A32" i="4"/>
  <c r="A33" i="4"/>
  <c r="A34" i="4"/>
  <c r="A35" i="4"/>
  <c r="A36" i="4"/>
  <c r="A37" i="4"/>
  <c r="A38" i="4"/>
  <c r="A39" i="4"/>
  <c r="A40" i="4"/>
  <c r="A41" i="4"/>
  <c r="A42" i="4"/>
  <c r="A43" i="4"/>
  <c r="A44" i="4"/>
  <c r="A45" i="4"/>
  <c r="A46" i="4"/>
  <c r="A47" i="4"/>
  <c r="A48" i="4"/>
  <c r="A49" i="4"/>
  <c r="A4" i="4"/>
  <c r="A50" i="4"/>
  <c r="A51" i="4"/>
  <c r="A52" i="4"/>
  <c r="A53" i="4"/>
  <c r="A54" i="4"/>
  <c r="A55" i="4"/>
  <c r="A56" i="4"/>
  <c r="A57" i="4"/>
  <c r="A5" i="4"/>
  <c r="A58" i="4"/>
  <c r="A59" i="4"/>
  <c r="A60" i="4"/>
  <c r="A61" i="4"/>
  <c r="A62" i="4"/>
  <c r="A63" i="4"/>
  <c r="A64" i="4"/>
  <c r="A65" i="4"/>
  <c r="A66" i="4"/>
  <c r="A67" i="4"/>
  <c r="A68" i="4"/>
  <c r="A69" i="4"/>
  <c r="A70" i="4"/>
  <c r="A6" i="4"/>
  <c r="A71" i="4"/>
  <c r="A72" i="4"/>
  <c r="A73" i="4"/>
  <c r="A74" i="4"/>
  <c r="A75" i="4"/>
  <c r="A76" i="4"/>
  <c r="A77" i="4"/>
  <c r="A78" i="4"/>
  <c r="A79" i="4"/>
  <c r="A80" i="4"/>
  <c r="A81" i="4"/>
  <c r="A82" i="4"/>
  <c r="A83" i="4"/>
  <c r="A84" i="4"/>
  <c r="A85" i="4"/>
  <c r="A86" i="4"/>
  <c r="A87" i="4"/>
  <c r="A88" i="4"/>
  <c r="A89" i="4"/>
  <c r="A7" i="4"/>
  <c r="A90" i="4"/>
  <c r="A91" i="4"/>
  <c r="A92" i="4"/>
  <c r="A93" i="4"/>
  <c r="A94" i="4"/>
  <c r="A95" i="4"/>
  <c r="A96" i="4"/>
  <c r="A97" i="4"/>
  <c r="A98" i="4"/>
  <c r="A99" i="4"/>
  <c r="A100" i="4"/>
  <c r="A101" i="4"/>
  <c r="A102" i="4"/>
  <c r="A103" i="4"/>
  <c r="A104" i="4"/>
  <c r="A105" i="4"/>
  <c r="A106" i="4"/>
  <c r="A107" i="4"/>
  <c r="A108" i="4"/>
  <c r="A109" i="4"/>
  <c r="A110" i="4"/>
  <c r="A8" i="4"/>
  <c r="A111" i="4"/>
  <c r="A112" i="4"/>
  <c r="A113" i="4"/>
  <c r="A114" i="4"/>
  <c r="A115" i="4"/>
  <c r="A116" i="4"/>
  <c r="A117" i="4"/>
  <c r="A118" i="4"/>
  <c r="A119" i="4"/>
  <c r="A120" i="4"/>
  <c r="A121" i="4"/>
  <c r="A122" i="4"/>
  <c r="A123" i="4"/>
  <c r="A124" i="4"/>
  <c r="A125" i="4"/>
  <c r="A126" i="4"/>
  <c r="A127" i="4"/>
  <c r="A128" i="4"/>
  <c r="A129" i="4"/>
  <c r="A130" i="4"/>
  <c r="A131" i="4"/>
  <c r="A132" i="4"/>
  <c r="A133" i="4"/>
  <c r="A134" i="4"/>
  <c r="A135" i="4"/>
  <c r="A136" i="4"/>
  <c r="A137" i="4"/>
  <c r="A138" i="4"/>
  <c r="A139" i="4"/>
  <c r="A140" i="4"/>
  <c r="A9" i="4"/>
  <c r="A141" i="4"/>
  <c r="A142" i="4"/>
  <c r="A143" i="4"/>
  <c r="A144" i="4"/>
  <c r="A145" i="4"/>
  <c r="A146" i="4"/>
  <c r="A147" i="4"/>
  <c r="A148" i="4"/>
  <c r="A149" i="4"/>
  <c r="A150" i="4"/>
  <c r="A151" i="4"/>
  <c r="A152" i="4"/>
  <c r="A153" i="4"/>
  <c r="A154" i="4"/>
  <c r="A155" i="4"/>
  <c r="A156" i="4"/>
  <c r="A157" i="4"/>
  <c r="A158" i="4"/>
  <c r="A159" i="4"/>
  <c r="A160" i="4"/>
  <c r="A161" i="4"/>
  <c r="A162" i="4"/>
  <c r="A163" i="4"/>
  <c r="A164" i="4"/>
  <c r="A165" i="4"/>
  <c r="A166" i="4"/>
  <c r="A167" i="4"/>
  <c r="A168" i="4"/>
  <c r="A169" i="4"/>
  <c r="A170" i="4"/>
  <c r="A171" i="4"/>
  <c r="A172" i="4"/>
  <c r="A173" i="4"/>
  <c r="A174" i="4"/>
  <c r="A175" i="4"/>
  <c r="A176" i="4"/>
  <c r="A177" i="4"/>
  <c r="A178" i="4"/>
  <c r="A179" i="4"/>
  <c r="A180" i="4"/>
  <c r="A181" i="4"/>
  <c r="A182" i="4"/>
  <c r="A183" i="4"/>
  <c r="A184" i="4"/>
  <c r="A185" i="4"/>
  <c r="A186" i="4"/>
  <c r="A187" i="4"/>
  <c r="A188" i="4"/>
  <c r="A189" i="4"/>
  <c r="A190" i="4"/>
  <c r="A191" i="4"/>
  <c r="A192" i="4"/>
  <c r="A193" i="4"/>
  <c r="A194" i="4"/>
  <c r="A195" i="4"/>
  <c r="A196" i="4"/>
  <c r="A197" i="4"/>
  <c r="A198" i="4"/>
  <c r="A199" i="4"/>
  <c r="A200" i="4"/>
  <c r="A201" i="4"/>
  <c r="A202" i="4"/>
  <c r="A10" i="4"/>
  <c r="A203" i="4"/>
  <c r="A204" i="4"/>
  <c r="A205" i="4"/>
  <c r="A206" i="4"/>
  <c r="A207" i="4"/>
  <c r="A208" i="4"/>
  <c r="A209" i="4"/>
  <c r="A210" i="4"/>
  <c r="A211" i="4"/>
  <c r="A212" i="4"/>
  <c r="A213" i="4"/>
  <c r="A214" i="4"/>
  <c r="A215" i="4"/>
  <c r="A216" i="4"/>
  <c r="A217" i="4"/>
  <c r="A218" i="4"/>
  <c r="A219" i="4"/>
  <c r="A220" i="4"/>
  <c r="A11" i="4"/>
  <c r="A221" i="4"/>
  <c r="A222" i="4"/>
  <c r="A223" i="4"/>
  <c r="A224" i="4"/>
  <c r="A225" i="4"/>
  <c r="A226" i="4"/>
  <c r="A227" i="4"/>
  <c r="A228" i="4"/>
  <c r="A229" i="4"/>
  <c r="A230" i="4"/>
  <c r="A231" i="4"/>
  <c r="A232" i="4"/>
  <c r="A233" i="4"/>
  <c r="A234" i="4"/>
  <c r="A235" i="4"/>
  <c r="A236" i="4"/>
  <c r="A237" i="4"/>
  <c r="A238" i="4"/>
  <c r="A239" i="4"/>
  <c r="A240" i="4"/>
  <c r="A241" i="4"/>
  <c r="A242" i="4"/>
  <c r="A243" i="4"/>
  <c r="A244" i="4"/>
  <c r="A245" i="4"/>
  <c r="A246" i="4"/>
  <c r="A247" i="4"/>
  <c r="A248" i="4"/>
  <c r="A249" i="4"/>
  <c r="A250" i="4"/>
  <c r="A251" i="4"/>
  <c r="A252" i="4"/>
  <c r="A253" i="4"/>
  <c r="A254" i="4"/>
  <c r="A255" i="4"/>
  <c r="A256" i="4"/>
  <c r="A257" i="4"/>
  <c r="A258" i="4"/>
  <c r="A12" i="4"/>
  <c r="A259" i="4"/>
  <c r="A260" i="4"/>
  <c r="A261" i="4"/>
  <c r="A262" i="4"/>
  <c r="A263" i="4"/>
  <c r="A264" i="4"/>
  <c r="A265" i="4"/>
  <c r="A266" i="4"/>
  <c r="A267" i="4"/>
  <c r="A268" i="4"/>
  <c r="A269" i="4"/>
  <c r="A270" i="4"/>
  <c r="A271" i="4"/>
  <c r="A272" i="4"/>
  <c r="A273" i="4"/>
  <c r="A274" i="4"/>
  <c r="A275" i="4"/>
  <c r="A276" i="4"/>
  <c r="A277" i="4"/>
  <c r="A278" i="4"/>
  <c r="A279" i="4"/>
  <c r="A280" i="4"/>
  <c r="A281" i="4"/>
  <c r="A282" i="4"/>
  <c r="A283" i="4"/>
  <c r="A284" i="4"/>
  <c r="A285" i="4"/>
  <c r="A286" i="4"/>
  <c r="A287" i="4"/>
  <c r="A288" i="4"/>
  <c r="A289" i="4"/>
  <c r="A290" i="4"/>
  <c r="A291" i="4"/>
  <c r="A13" i="4"/>
  <c r="A292" i="4"/>
  <c r="A293" i="4"/>
  <c r="A294" i="4"/>
  <c r="A295" i="4"/>
  <c r="A296" i="4"/>
  <c r="A297" i="4"/>
  <c r="A298" i="4"/>
  <c r="A299" i="4"/>
  <c r="A14" i="4"/>
  <c r="A300" i="4"/>
  <c r="A301" i="4"/>
  <c r="A302" i="4"/>
  <c r="A303" i="4"/>
  <c r="A304" i="4"/>
  <c r="A305" i="4"/>
  <c r="A306" i="4"/>
  <c r="A307" i="4"/>
  <c r="A308" i="4"/>
  <c r="A309" i="4"/>
  <c r="A310" i="4"/>
  <c r="A311" i="4"/>
  <c r="A312" i="4"/>
  <c r="A313" i="4"/>
  <c r="A314" i="4"/>
  <c r="A315" i="4"/>
  <c r="A316" i="4"/>
  <c r="A317" i="4"/>
  <c r="A318" i="4"/>
  <c r="A319" i="4"/>
  <c r="A320" i="4"/>
  <c r="A321" i="4"/>
  <c r="A322" i="4"/>
  <c r="A323" i="4"/>
  <c r="A324" i="4"/>
  <c r="A325" i="4"/>
  <c r="A326" i="4"/>
  <c r="A327" i="4"/>
  <c r="A328" i="4"/>
  <c r="A329" i="4"/>
  <c r="A330" i="4"/>
  <c r="A331" i="4"/>
  <c r="A332" i="4"/>
  <c r="A333" i="4"/>
  <c r="A334" i="4"/>
  <c r="A335" i="4"/>
  <c r="A336" i="4"/>
  <c r="A15" i="4"/>
  <c r="A337" i="4"/>
  <c r="A338" i="4"/>
  <c r="A339" i="4"/>
  <c r="A340" i="4"/>
  <c r="A341" i="4"/>
  <c r="A342" i="4"/>
  <c r="A343" i="4"/>
  <c r="A344" i="4"/>
  <c r="A345" i="4"/>
  <c r="A346" i="4"/>
  <c r="A347" i="4"/>
  <c r="A348" i="4"/>
  <c r="A349" i="4"/>
  <c r="A350" i="4"/>
  <c r="A351" i="4"/>
  <c r="A352" i="4"/>
  <c r="A353" i="4"/>
  <c r="A354" i="4"/>
  <c r="A355" i="4"/>
  <c r="A356" i="4"/>
  <c r="A357" i="4"/>
  <c r="A358" i="4"/>
  <c r="A359" i="4"/>
  <c r="A360" i="4"/>
  <c r="A361" i="4"/>
  <c r="A362" i="4"/>
  <c r="A363" i="4"/>
  <c r="A364" i="4"/>
  <c r="A365" i="4"/>
  <c r="A366" i="4"/>
  <c r="A367" i="4"/>
  <c r="A368" i="4"/>
  <c r="A369" i="4"/>
  <c r="A370" i="4"/>
  <c r="A371" i="4"/>
  <c r="A372" i="4"/>
  <c r="A373" i="4"/>
  <c r="A374" i="4"/>
  <c r="A375" i="4"/>
  <c r="A376" i="4"/>
  <c r="A377" i="4"/>
  <c r="A378" i="4"/>
  <c r="A379" i="4"/>
  <c r="A380" i="4"/>
  <c r="A381" i="4"/>
  <c r="A382" i="4"/>
  <c r="A383" i="4"/>
  <c r="A16" i="4"/>
  <c r="A384" i="4"/>
  <c r="A385" i="4"/>
  <c r="A386" i="4"/>
  <c r="A387" i="4"/>
  <c r="A388" i="4"/>
  <c r="A389" i="4"/>
  <c r="A390" i="4"/>
  <c r="A391" i="4"/>
  <c r="A392" i="4"/>
  <c r="A393" i="4"/>
  <c r="A394" i="4"/>
  <c r="A395" i="4"/>
  <c r="A396" i="4"/>
  <c r="A397" i="4"/>
  <c r="A398" i="4"/>
  <c r="A399" i="4"/>
  <c r="A400" i="4"/>
  <c r="A401" i="4"/>
  <c r="A402" i="4"/>
  <c r="A17" i="4"/>
  <c r="A403" i="4"/>
  <c r="A404" i="4"/>
  <c r="A405" i="4"/>
  <c r="A406" i="4"/>
  <c r="A407" i="4"/>
  <c r="A408" i="4"/>
  <c r="A409" i="4"/>
  <c r="A410" i="4"/>
  <c r="A411" i="4"/>
  <c r="A412" i="4"/>
  <c r="A413" i="4"/>
  <c r="A414" i="4"/>
  <c r="A415" i="4"/>
  <c r="A416" i="4"/>
  <c r="A417" i="4"/>
  <c r="A418" i="4"/>
  <c r="A419" i="4"/>
  <c r="A420" i="4"/>
  <c r="A421" i="4"/>
  <c r="A422" i="4"/>
  <c r="A423" i="4"/>
  <c r="A424" i="4"/>
  <c r="A18" i="4"/>
  <c r="AC424" i="4"/>
  <c r="AD424" i="4" s="1"/>
  <c r="AE424" i="4" s="1"/>
  <c r="AH423" i="4"/>
  <c r="AJ423" i="4" s="1"/>
  <c r="AC423" i="4"/>
  <c r="AD423" i="4" s="1"/>
  <c r="AE423" i="4" s="1"/>
  <c r="AC422" i="4"/>
  <c r="AD422" i="4" s="1"/>
  <c r="AE422" i="4" s="1"/>
  <c r="AC421" i="4"/>
  <c r="AD421" i="4" s="1"/>
  <c r="AE421" i="4" s="1"/>
  <c r="AH420" i="4"/>
  <c r="AJ420" i="4" s="1"/>
  <c r="AC420" i="4"/>
  <c r="AD420" i="4" s="1"/>
  <c r="AE420" i="4" s="1"/>
  <c r="AH419" i="4"/>
  <c r="AJ419" i="4" s="1"/>
  <c r="AC419" i="4"/>
  <c r="AD419" i="4" s="1"/>
  <c r="AE419" i="4" s="1"/>
  <c r="AC418" i="4"/>
  <c r="AD418" i="4" s="1"/>
  <c r="AE418" i="4" s="1"/>
  <c r="AH417" i="4"/>
  <c r="AJ417" i="4" s="1"/>
  <c r="AC417" i="4"/>
  <c r="AD417" i="4" s="1"/>
  <c r="AE417" i="4" s="1"/>
  <c r="AC416" i="4"/>
  <c r="AD416" i="4" s="1"/>
  <c r="AE416" i="4" s="1"/>
  <c r="AH415" i="4"/>
  <c r="AJ415" i="4" s="1"/>
  <c r="AC415" i="4"/>
  <c r="AD415" i="4" s="1"/>
  <c r="AE415" i="4" s="1"/>
  <c r="AH414" i="4"/>
  <c r="AJ414" i="4" s="1"/>
  <c r="AC414" i="4"/>
  <c r="AD414" i="4" s="1"/>
  <c r="AE414" i="4" s="1"/>
  <c r="AH413" i="4"/>
  <c r="AJ413" i="4" s="1"/>
  <c r="AC413" i="4"/>
  <c r="AD413" i="4" s="1"/>
  <c r="AE413" i="4" s="1"/>
  <c r="AH412" i="4"/>
  <c r="AJ412" i="4" s="1"/>
  <c r="AC412" i="4"/>
  <c r="AD412" i="4" s="1"/>
  <c r="AE412" i="4" s="1"/>
  <c r="AH411" i="4"/>
  <c r="AJ411" i="4" s="1"/>
  <c r="AC411" i="4"/>
  <c r="AD411" i="4" s="1"/>
  <c r="AE411" i="4" s="1"/>
  <c r="AH410" i="4"/>
  <c r="AJ410" i="4" s="1"/>
  <c r="AC410" i="4"/>
  <c r="AD410" i="4" s="1"/>
  <c r="AE410" i="4" s="1"/>
  <c r="AC409" i="4"/>
  <c r="AD409" i="4" s="1"/>
  <c r="AE409" i="4" s="1"/>
  <c r="AH408" i="4"/>
  <c r="AJ408" i="4" s="1"/>
  <c r="AC408" i="4"/>
  <c r="AD408" i="4" s="1"/>
  <c r="AE408" i="4" s="1"/>
  <c r="AC407" i="4"/>
  <c r="AD407" i="4" s="1"/>
  <c r="AE407" i="4" s="1"/>
  <c r="AH406" i="4"/>
  <c r="AJ406" i="4" s="1"/>
  <c r="AC406" i="4"/>
  <c r="AD406" i="4" s="1"/>
  <c r="AE406" i="4" s="1"/>
  <c r="AH405" i="4"/>
  <c r="AJ405" i="4" s="1"/>
  <c r="AC405" i="4"/>
  <c r="AD405" i="4" s="1"/>
  <c r="AE405" i="4" s="1"/>
  <c r="AC404" i="4"/>
  <c r="AD404" i="4" s="1"/>
  <c r="AE404" i="4" s="1"/>
  <c r="AH403" i="4"/>
  <c r="AJ403" i="4" s="1"/>
  <c r="AC403" i="4"/>
  <c r="AD403" i="4" s="1"/>
  <c r="AE403" i="4" s="1"/>
  <c r="AH17" i="4"/>
  <c r="AJ17" i="4" s="1"/>
  <c r="AL17" i="4" s="1"/>
  <c r="AC17" i="4"/>
  <c r="AD17" i="4" s="1"/>
  <c r="AH402" i="4"/>
  <c r="AJ402" i="4" s="1"/>
  <c r="AC402" i="4"/>
  <c r="AD402" i="4" s="1"/>
  <c r="AE402" i="4" s="1"/>
  <c r="AH401" i="4"/>
  <c r="AJ401" i="4" s="1"/>
  <c r="AC401" i="4"/>
  <c r="AD401" i="4" s="1"/>
  <c r="AE401" i="4" s="1"/>
  <c r="AH400" i="4"/>
  <c r="AJ400" i="4" s="1"/>
  <c r="AC400" i="4"/>
  <c r="AD400" i="4" s="1"/>
  <c r="AE400" i="4" s="1"/>
  <c r="AH399" i="4"/>
  <c r="AJ399" i="4" s="1"/>
  <c r="AC399" i="4"/>
  <c r="AD399" i="4" s="1"/>
  <c r="AE399" i="4" s="1"/>
  <c r="AC398" i="4"/>
  <c r="AD398" i="4" s="1"/>
  <c r="AE398" i="4" s="1"/>
  <c r="AC397" i="4"/>
  <c r="AD397" i="4" s="1"/>
  <c r="AE397" i="4" s="1"/>
  <c r="AH396" i="4"/>
  <c r="AJ396" i="4" s="1"/>
  <c r="AC396" i="4"/>
  <c r="AD396" i="4" s="1"/>
  <c r="AE396" i="4" s="1"/>
  <c r="AH395" i="4"/>
  <c r="AJ395" i="4" s="1"/>
  <c r="AC395" i="4"/>
  <c r="AD395" i="4" s="1"/>
  <c r="AE395" i="4" s="1"/>
  <c r="AC394" i="4"/>
  <c r="AD394" i="4" s="1"/>
  <c r="AE394" i="4" s="1"/>
  <c r="AH393" i="4"/>
  <c r="AJ393" i="4" s="1"/>
  <c r="AC393" i="4"/>
  <c r="AD393" i="4" s="1"/>
  <c r="AE393" i="4" s="1"/>
  <c r="AH392" i="4"/>
  <c r="AJ392" i="4" s="1"/>
  <c r="AC392" i="4"/>
  <c r="AD392" i="4" s="1"/>
  <c r="AE392" i="4" s="1"/>
  <c r="AH391" i="4"/>
  <c r="AJ391" i="4" s="1"/>
  <c r="AC391" i="4"/>
  <c r="AD391" i="4" s="1"/>
  <c r="AE391" i="4" s="1"/>
  <c r="AH390" i="4"/>
  <c r="AJ390" i="4" s="1"/>
  <c r="AC390" i="4"/>
  <c r="AD390" i="4" s="1"/>
  <c r="AE390" i="4" s="1"/>
  <c r="AH389" i="4"/>
  <c r="AJ389" i="4" s="1"/>
  <c r="AC389" i="4"/>
  <c r="AD389" i="4" s="1"/>
  <c r="AE389" i="4" s="1"/>
  <c r="AH388" i="4"/>
  <c r="AJ388" i="4" s="1"/>
  <c r="AC388" i="4"/>
  <c r="AD388" i="4" s="1"/>
  <c r="AE388" i="4" s="1"/>
  <c r="AH387" i="4"/>
  <c r="AJ387" i="4" s="1"/>
  <c r="AC387" i="4"/>
  <c r="AD387" i="4" s="1"/>
  <c r="AE387" i="4" s="1"/>
  <c r="AH386" i="4"/>
  <c r="AJ386" i="4" s="1"/>
  <c r="AC386" i="4"/>
  <c r="AD386" i="4" s="1"/>
  <c r="AE386" i="4" s="1"/>
  <c r="AH385" i="4"/>
  <c r="AJ385" i="4" s="1"/>
  <c r="AC385" i="4"/>
  <c r="AD385" i="4" s="1"/>
  <c r="AE385" i="4" s="1"/>
  <c r="AC384" i="4"/>
  <c r="AD384" i="4" s="1"/>
  <c r="AE384" i="4" s="1"/>
  <c r="AH16" i="4"/>
  <c r="AJ16" i="4" s="1"/>
  <c r="AL16" i="4" s="1"/>
  <c r="AC16" i="4"/>
  <c r="AD16" i="4" s="1"/>
  <c r="AC383" i="4"/>
  <c r="AD383" i="4" s="1"/>
  <c r="AE383" i="4" s="1"/>
  <c r="AH382" i="4"/>
  <c r="AJ382" i="4" s="1"/>
  <c r="AC382" i="4"/>
  <c r="AD382" i="4" s="1"/>
  <c r="AE382" i="4" s="1"/>
  <c r="AC381" i="4"/>
  <c r="AD381" i="4" s="1"/>
  <c r="AE381" i="4" s="1"/>
  <c r="AH380" i="4"/>
  <c r="AJ380" i="4" s="1"/>
  <c r="AC380" i="4"/>
  <c r="AD380" i="4" s="1"/>
  <c r="AE380" i="4" s="1"/>
  <c r="AH379" i="4"/>
  <c r="AJ379" i="4" s="1"/>
  <c r="AC379" i="4"/>
  <c r="AD379" i="4" s="1"/>
  <c r="AE379" i="4" s="1"/>
  <c r="AC378" i="4"/>
  <c r="AD378" i="4" s="1"/>
  <c r="AE378" i="4" s="1"/>
  <c r="AC377" i="4"/>
  <c r="AD377" i="4" s="1"/>
  <c r="AE377" i="4" s="1"/>
  <c r="AH376" i="4"/>
  <c r="AJ376" i="4" s="1"/>
  <c r="AC376" i="4"/>
  <c r="AD376" i="4" s="1"/>
  <c r="AE376" i="4" s="1"/>
  <c r="AH375" i="4"/>
  <c r="AJ375" i="4" s="1"/>
  <c r="AC375" i="4"/>
  <c r="AD375" i="4" s="1"/>
  <c r="AE375" i="4" s="1"/>
  <c r="AH374" i="4"/>
  <c r="AJ374" i="4" s="1"/>
  <c r="AC374" i="4"/>
  <c r="AD374" i="4" s="1"/>
  <c r="AE374" i="4" s="1"/>
  <c r="AH373" i="4"/>
  <c r="AJ373" i="4" s="1"/>
  <c r="AC373" i="4"/>
  <c r="AD373" i="4" s="1"/>
  <c r="AE373" i="4" s="1"/>
  <c r="AH372" i="4"/>
  <c r="AJ372" i="4" s="1"/>
  <c r="AC372" i="4"/>
  <c r="AD372" i="4" s="1"/>
  <c r="AE372" i="4" s="1"/>
  <c r="AH371" i="4"/>
  <c r="AJ371" i="4" s="1"/>
  <c r="AC371" i="4"/>
  <c r="AD371" i="4" s="1"/>
  <c r="AE371" i="4" s="1"/>
  <c r="AC370" i="4"/>
  <c r="AD370" i="4" s="1"/>
  <c r="AE370" i="4" s="1"/>
  <c r="AH369" i="4"/>
  <c r="AJ369" i="4" s="1"/>
  <c r="AC369" i="4"/>
  <c r="AD369" i="4" s="1"/>
  <c r="AE369" i="4" s="1"/>
  <c r="AC368" i="4"/>
  <c r="AD368" i="4" s="1"/>
  <c r="AE368" i="4" s="1"/>
  <c r="AC367" i="4"/>
  <c r="AD367" i="4" s="1"/>
  <c r="AE367" i="4" s="1"/>
  <c r="AC366" i="4"/>
  <c r="AD366" i="4" s="1"/>
  <c r="AE366" i="4" s="1"/>
  <c r="AC365" i="4"/>
  <c r="AD365" i="4" s="1"/>
  <c r="AE365" i="4" s="1"/>
  <c r="AC364" i="4"/>
  <c r="AD364" i="4" s="1"/>
  <c r="AE364" i="4" s="1"/>
  <c r="AH363" i="4"/>
  <c r="AJ363" i="4" s="1"/>
  <c r="AC363" i="4"/>
  <c r="AD363" i="4" s="1"/>
  <c r="AE363" i="4" s="1"/>
  <c r="AC362" i="4"/>
  <c r="AD362" i="4" s="1"/>
  <c r="AE362" i="4" s="1"/>
  <c r="AH361" i="4"/>
  <c r="AJ361" i="4" s="1"/>
  <c r="AC361" i="4"/>
  <c r="AD361" i="4" s="1"/>
  <c r="AE361" i="4" s="1"/>
  <c r="AH360" i="4"/>
  <c r="AJ360" i="4" s="1"/>
  <c r="AC360" i="4"/>
  <c r="AD360" i="4" s="1"/>
  <c r="AE360" i="4" s="1"/>
  <c r="AH359" i="4"/>
  <c r="AJ359" i="4" s="1"/>
  <c r="AC359" i="4"/>
  <c r="AD359" i="4" s="1"/>
  <c r="AE359" i="4" s="1"/>
  <c r="AC358" i="4"/>
  <c r="AD358" i="4" s="1"/>
  <c r="AE358" i="4" s="1"/>
  <c r="AH357" i="4"/>
  <c r="AJ357" i="4" s="1"/>
  <c r="AC357" i="4"/>
  <c r="AD357" i="4" s="1"/>
  <c r="AE357" i="4" s="1"/>
  <c r="AH356" i="4"/>
  <c r="AJ356" i="4" s="1"/>
  <c r="AC356" i="4"/>
  <c r="AD356" i="4" s="1"/>
  <c r="AE356" i="4" s="1"/>
  <c r="AH355" i="4"/>
  <c r="AJ355" i="4" s="1"/>
  <c r="AC355" i="4"/>
  <c r="AD355" i="4" s="1"/>
  <c r="AE355" i="4" s="1"/>
  <c r="AC354" i="4"/>
  <c r="AD354" i="4" s="1"/>
  <c r="AE354" i="4" s="1"/>
  <c r="AC353" i="4"/>
  <c r="AD353" i="4" s="1"/>
  <c r="AE353" i="4" s="1"/>
  <c r="AH352" i="4"/>
  <c r="AJ352" i="4" s="1"/>
  <c r="AC352" i="4"/>
  <c r="AD352" i="4" s="1"/>
  <c r="AE352" i="4" s="1"/>
  <c r="AC351" i="4"/>
  <c r="AD351" i="4" s="1"/>
  <c r="AE351" i="4" s="1"/>
  <c r="AH350" i="4"/>
  <c r="AJ350" i="4" s="1"/>
  <c r="AC350" i="4"/>
  <c r="AD350" i="4" s="1"/>
  <c r="AE350" i="4" s="1"/>
  <c r="AH349" i="4"/>
  <c r="AJ349" i="4" s="1"/>
  <c r="AC349" i="4"/>
  <c r="AD349" i="4" s="1"/>
  <c r="AE349" i="4" s="1"/>
  <c r="AC348" i="4"/>
  <c r="AD348" i="4" s="1"/>
  <c r="AE348" i="4" s="1"/>
  <c r="AH347" i="4"/>
  <c r="AJ347" i="4" s="1"/>
  <c r="AC347" i="4"/>
  <c r="AD347" i="4" s="1"/>
  <c r="AE347" i="4" s="1"/>
  <c r="AC346" i="4"/>
  <c r="AD346" i="4" s="1"/>
  <c r="AE346" i="4" s="1"/>
  <c r="AH345" i="4"/>
  <c r="AJ345" i="4" s="1"/>
  <c r="AC345" i="4"/>
  <c r="AD345" i="4" s="1"/>
  <c r="AE345" i="4" s="1"/>
  <c r="AH344" i="4"/>
  <c r="AJ344" i="4" s="1"/>
  <c r="AC344" i="4"/>
  <c r="AD344" i="4" s="1"/>
  <c r="AE344" i="4" s="1"/>
  <c r="AH343" i="4"/>
  <c r="AJ343" i="4" s="1"/>
  <c r="AC343" i="4"/>
  <c r="AD343" i="4" s="1"/>
  <c r="AE343" i="4" s="1"/>
  <c r="AH342" i="4"/>
  <c r="AJ342" i="4" s="1"/>
  <c r="AC342" i="4"/>
  <c r="AD342" i="4" s="1"/>
  <c r="AE342" i="4" s="1"/>
  <c r="AC341" i="4"/>
  <c r="AD341" i="4" s="1"/>
  <c r="AE341" i="4" s="1"/>
  <c r="AH340" i="4"/>
  <c r="AJ340" i="4" s="1"/>
  <c r="AC340" i="4"/>
  <c r="AD340" i="4" s="1"/>
  <c r="AE340" i="4" s="1"/>
  <c r="AH339" i="4"/>
  <c r="AJ339" i="4" s="1"/>
  <c r="AC339" i="4"/>
  <c r="AD339" i="4" s="1"/>
  <c r="AE339" i="4" s="1"/>
  <c r="AH338" i="4"/>
  <c r="AJ338" i="4" s="1"/>
  <c r="AC338" i="4"/>
  <c r="AD338" i="4" s="1"/>
  <c r="AE338" i="4" s="1"/>
  <c r="AH337" i="4"/>
  <c r="AJ337" i="4" s="1"/>
  <c r="AC337" i="4"/>
  <c r="AD337" i="4" s="1"/>
  <c r="AE337" i="4" s="1"/>
  <c r="AH15" i="4"/>
  <c r="AJ15" i="4" s="1"/>
  <c r="AL15" i="4" s="1"/>
  <c r="AC15" i="4"/>
  <c r="AD15" i="4" s="1"/>
  <c r="AH336" i="4"/>
  <c r="AJ336" i="4" s="1"/>
  <c r="AC336" i="4"/>
  <c r="AD336" i="4" s="1"/>
  <c r="AE336" i="4" s="1"/>
  <c r="AH335" i="4"/>
  <c r="AJ335" i="4" s="1"/>
  <c r="AC335" i="4"/>
  <c r="AD335" i="4" s="1"/>
  <c r="AE335" i="4" s="1"/>
  <c r="AH334" i="4"/>
  <c r="AJ334" i="4" s="1"/>
  <c r="AC334" i="4"/>
  <c r="AD334" i="4" s="1"/>
  <c r="AE334" i="4" s="1"/>
  <c r="AH333" i="4"/>
  <c r="AJ333" i="4" s="1"/>
  <c r="AC333" i="4"/>
  <c r="AD333" i="4" s="1"/>
  <c r="AE333" i="4" s="1"/>
  <c r="AH332" i="4"/>
  <c r="AJ332" i="4" s="1"/>
  <c r="AC332" i="4"/>
  <c r="AD332" i="4" s="1"/>
  <c r="AE332" i="4" s="1"/>
  <c r="AC331" i="4"/>
  <c r="AD331" i="4" s="1"/>
  <c r="AE331" i="4" s="1"/>
  <c r="AC330" i="4"/>
  <c r="AD330" i="4" s="1"/>
  <c r="AE330" i="4" s="1"/>
  <c r="AH329" i="4"/>
  <c r="AJ329" i="4" s="1"/>
  <c r="AC329" i="4"/>
  <c r="AD329" i="4" s="1"/>
  <c r="AE329" i="4" s="1"/>
  <c r="AH328" i="4"/>
  <c r="AJ328" i="4" s="1"/>
  <c r="AC328" i="4"/>
  <c r="AD328" i="4" s="1"/>
  <c r="AE328" i="4" s="1"/>
  <c r="AH327" i="4"/>
  <c r="AJ327" i="4" s="1"/>
  <c r="AC327" i="4"/>
  <c r="AD327" i="4" s="1"/>
  <c r="AE327" i="4" s="1"/>
  <c r="AH326" i="4"/>
  <c r="AJ326" i="4" s="1"/>
  <c r="AC326" i="4"/>
  <c r="AD326" i="4" s="1"/>
  <c r="AE326" i="4" s="1"/>
  <c r="AH325" i="4"/>
  <c r="AJ325" i="4" s="1"/>
  <c r="AC325" i="4"/>
  <c r="AD325" i="4" s="1"/>
  <c r="AE325" i="4" s="1"/>
  <c r="AC324" i="4"/>
  <c r="AD324" i="4" s="1"/>
  <c r="AE324" i="4" s="1"/>
  <c r="AD323" i="4"/>
  <c r="AE323" i="4" s="1"/>
  <c r="AC323" i="4"/>
  <c r="AC322" i="4"/>
  <c r="AD322" i="4" s="1"/>
  <c r="AE322" i="4" s="1"/>
  <c r="AH321" i="4"/>
  <c r="AJ321" i="4" s="1"/>
  <c r="AD321" i="4"/>
  <c r="AE321" i="4" s="1"/>
  <c r="AC321" i="4"/>
  <c r="AC320" i="4"/>
  <c r="AD320" i="4" s="1"/>
  <c r="AE320" i="4" s="1"/>
  <c r="AC319" i="4"/>
  <c r="AD319" i="4" s="1"/>
  <c r="AE319" i="4" s="1"/>
  <c r="AH318" i="4"/>
  <c r="AJ318" i="4" s="1"/>
  <c r="AC318" i="4"/>
  <c r="AD318" i="4" s="1"/>
  <c r="AE318" i="4" s="1"/>
  <c r="AH317" i="4"/>
  <c r="AJ317" i="4" s="1"/>
  <c r="AC317" i="4"/>
  <c r="AD317" i="4" s="1"/>
  <c r="AE317" i="4" s="1"/>
  <c r="AC316" i="4"/>
  <c r="AD316" i="4" s="1"/>
  <c r="AE316" i="4" s="1"/>
  <c r="AH315" i="4"/>
  <c r="AJ315" i="4" s="1"/>
  <c r="AC315" i="4"/>
  <c r="AD315" i="4" s="1"/>
  <c r="AE315" i="4" s="1"/>
  <c r="AH314" i="4"/>
  <c r="AJ314" i="4" s="1"/>
  <c r="AC314" i="4"/>
  <c r="AD314" i="4" s="1"/>
  <c r="AE314" i="4" s="1"/>
  <c r="AC313" i="4"/>
  <c r="AD313" i="4" s="1"/>
  <c r="AE313" i="4" s="1"/>
  <c r="AH312" i="4"/>
  <c r="AJ312" i="4" s="1"/>
  <c r="AC312" i="4"/>
  <c r="AD312" i="4" s="1"/>
  <c r="AE312" i="4" s="1"/>
  <c r="AC311" i="4"/>
  <c r="AD311" i="4" s="1"/>
  <c r="AE311" i="4" s="1"/>
  <c r="AH310" i="4"/>
  <c r="AJ310" i="4" s="1"/>
  <c r="AC310" i="4"/>
  <c r="AD310" i="4" s="1"/>
  <c r="AE310" i="4" s="1"/>
  <c r="AC309" i="4"/>
  <c r="AD309" i="4" s="1"/>
  <c r="AE309" i="4" s="1"/>
  <c r="AH308" i="4"/>
  <c r="AJ308" i="4" s="1"/>
  <c r="AC308" i="4"/>
  <c r="AD308" i="4" s="1"/>
  <c r="AE308" i="4" s="1"/>
  <c r="AC307" i="4"/>
  <c r="AD307" i="4" s="1"/>
  <c r="AE307" i="4" s="1"/>
  <c r="AC306" i="4"/>
  <c r="AD306" i="4" s="1"/>
  <c r="AE306" i="4" s="1"/>
  <c r="AH305" i="4"/>
  <c r="AJ305" i="4" s="1"/>
  <c r="AC305" i="4"/>
  <c r="AD305" i="4" s="1"/>
  <c r="AE305" i="4" s="1"/>
  <c r="AH304" i="4"/>
  <c r="AJ304" i="4" s="1"/>
  <c r="AC304" i="4"/>
  <c r="AD304" i="4" s="1"/>
  <c r="AE304" i="4" s="1"/>
  <c r="AH303" i="4"/>
  <c r="AJ303" i="4" s="1"/>
  <c r="AC303" i="4"/>
  <c r="AD303" i="4" s="1"/>
  <c r="AE303" i="4" s="1"/>
  <c r="AH302" i="4"/>
  <c r="AJ302" i="4" s="1"/>
  <c r="AC302" i="4"/>
  <c r="AD302" i="4" s="1"/>
  <c r="AE302" i="4" s="1"/>
  <c r="AH301" i="4"/>
  <c r="AJ301" i="4" s="1"/>
  <c r="AC301" i="4"/>
  <c r="AD301" i="4" s="1"/>
  <c r="AE301" i="4" s="1"/>
  <c r="AH300" i="4"/>
  <c r="AJ300" i="4" s="1"/>
  <c r="AC300" i="4"/>
  <c r="AD300" i="4" s="1"/>
  <c r="AE300" i="4" s="1"/>
  <c r="AH14" i="4"/>
  <c r="AJ14" i="4" s="1"/>
  <c r="AL14" i="4" s="1"/>
  <c r="AC14" i="4"/>
  <c r="AD14" i="4" s="1"/>
  <c r="AC299" i="4"/>
  <c r="AD299" i="4" s="1"/>
  <c r="AE299" i="4" s="1"/>
  <c r="AH298" i="4"/>
  <c r="AJ298" i="4" s="1"/>
  <c r="AC298" i="4"/>
  <c r="AD298" i="4" s="1"/>
  <c r="AE298" i="4" s="1"/>
  <c r="AH297" i="4"/>
  <c r="AJ297" i="4" s="1"/>
  <c r="AC297" i="4"/>
  <c r="AD297" i="4" s="1"/>
  <c r="AE297" i="4" s="1"/>
  <c r="AC296" i="4"/>
  <c r="AD296" i="4" s="1"/>
  <c r="AE296" i="4" s="1"/>
  <c r="AH295" i="4"/>
  <c r="AJ295" i="4" s="1"/>
  <c r="AC295" i="4"/>
  <c r="AD295" i="4" s="1"/>
  <c r="AE295" i="4" s="1"/>
  <c r="AH294" i="4"/>
  <c r="AJ294" i="4" s="1"/>
  <c r="AC294" i="4"/>
  <c r="AD294" i="4" s="1"/>
  <c r="AE294" i="4" s="1"/>
  <c r="AH293" i="4"/>
  <c r="AJ293" i="4" s="1"/>
  <c r="AC293" i="4"/>
  <c r="AD293" i="4" s="1"/>
  <c r="AE293" i="4" s="1"/>
  <c r="AH292" i="4"/>
  <c r="AJ292" i="4" s="1"/>
  <c r="AC292" i="4"/>
  <c r="AD292" i="4" s="1"/>
  <c r="AE292" i="4" s="1"/>
  <c r="AH13" i="4"/>
  <c r="AJ13" i="4" s="1"/>
  <c r="AL13" i="4" s="1"/>
  <c r="AC13" i="4"/>
  <c r="AD13" i="4" s="1"/>
  <c r="AH291" i="4"/>
  <c r="AJ291" i="4" s="1"/>
  <c r="AC291" i="4"/>
  <c r="AD291" i="4" s="1"/>
  <c r="AE291" i="4" s="1"/>
  <c r="AC290" i="4"/>
  <c r="AD290" i="4" s="1"/>
  <c r="AE290" i="4" s="1"/>
  <c r="AC289" i="4"/>
  <c r="AD289" i="4" s="1"/>
  <c r="AE289" i="4" s="1"/>
  <c r="AC288" i="4"/>
  <c r="AD288" i="4" s="1"/>
  <c r="AE288" i="4" s="1"/>
  <c r="AH287" i="4"/>
  <c r="AJ287" i="4" s="1"/>
  <c r="AC287" i="4"/>
  <c r="AD287" i="4" s="1"/>
  <c r="AE287" i="4" s="1"/>
  <c r="AH286" i="4"/>
  <c r="AJ286" i="4" s="1"/>
  <c r="AC286" i="4"/>
  <c r="AD286" i="4" s="1"/>
  <c r="AE286" i="4" s="1"/>
  <c r="AC285" i="4"/>
  <c r="AD285" i="4" s="1"/>
  <c r="AE285" i="4" s="1"/>
  <c r="AC284" i="4"/>
  <c r="AD284" i="4" s="1"/>
  <c r="AE284" i="4" s="1"/>
  <c r="AH283" i="4"/>
  <c r="AJ283" i="4" s="1"/>
  <c r="AC283" i="4"/>
  <c r="AD283" i="4" s="1"/>
  <c r="AE283" i="4" s="1"/>
  <c r="AC282" i="4"/>
  <c r="AD282" i="4" s="1"/>
  <c r="AE282" i="4" s="1"/>
  <c r="AH281" i="4"/>
  <c r="AJ281" i="4" s="1"/>
  <c r="AC281" i="4"/>
  <c r="AD281" i="4" s="1"/>
  <c r="AE281" i="4" s="1"/>
  <c r="AC280" i="4"/>
  <c r="AD280" i="4" s="1"/>
  <c r="AE280" i="4" s="1"/>
  <c r="AC279" i="4"/>
  <c r="AD279" i="4" s="1"/>
  <c r="AE279" i="4" s="1"/>
  <c r="AC278" i="4"/>
  <c r="AD278" i="4" s="1"/>
  <c r="AE278" i="4" s="1"/>
  <c r="AH277" i="4"/>
  <c r="AJ277" i="4" s="1"/>
  <c r="AC277" i="4"/>
  <c r="AD277" i="4" s="1"/>
  <c r="AE277" i="4" s="1"/>
  <c r="AC276" i="4"/>
  <c r="AD276" i="4" s="1"/>
  <c r="AE276" i="4" s="1"/>
  <c r="AH275" i="4"/>
  <c r="AJ275" i="4" s="1"/>
  <c r="AC275" i="4"/>
  <c r="AD275" i="4" s="1"/>
  <c r="AE275" i="4" s="1"/>
  <c r="AH274" i="4"/>
  <c r="AJ274" i="4" s="1"/>
  <c r="AC274" i="4"/>
  <c r="AD274" i="4" s="1"/>
  <c r="AE274" i="4" s="1"/>
  <c r="AH273" i="4"/>
  <c r="AJ273" i="4" s="1"/>
  <c r="AC273" i="4"/>
  <c r="AD273" i="4" s="1"/>
  <c r="AE273" i="4" s="1"/>
  <c r="AH272" i="4"/>
  <c r="AJ272" i="4" s="1"/>
  <c r="AC272" i="4"/>
  <c r="AD272" i="4" s="1"/>
  <c r="AE272" i="4" s="1"/>
  <c r="AH271" i="4"/>
  <c r="AJ271" i="4" s="1"/>
  <c r="AC271" i="4"/>
  <c r="AD271" i="4" s="1"/>
  <c r="AE271" i="4" s="1"/>
  <c r="AH270" i="4"/>
  <c r="AJ270" i="4" s="1"/>
  <c r="AC270" i="4"/>
  <c r="AD270" i="4" s="1"/>
  <c r="AE270" i="4" s="1"/>
  <c r="AH269" i="4"/>
  <c r="AJ269" i="4" s="1"/>
  <c r="AC269" i="4"/>
  <c r="AD269" i="4" s="1"/>
  <c r="AE269" i="4" s="1"/>
  <c r="AH268" i="4"/>
  <c r="AJ268" i="4" s="1"/>
  <c r="AC268" i="4"/>
  <c r="AD268" i="4" s="1"/>
  <c r="AE268" i="4" s="1"/>
  <c r="AH267" i="4"/>
  <c r="AJ267" i="4" s="1"/>
  <c r="AC267" i="4"/>
  <c r="AD267" i="4" s="1"/>
  <c r="AE267" i="4" s="1"/>
  <c r="AC266" i="4"/>
  <c r="AD266" i="4" s="1"/>
  <c r="AE266" i="4" s="1"/>
  <c r="AC265" i="4"/>
  <c r="AD265" i="4" s="1"/>
  <c r="AE265" i="4" s="1"/>
  <c r="AC264" i="4"/>
  <c r="AD264" i="4" s="1"/>
  <c r="AE264" i="4" s="1"/>
  <c r="AC263" i="4"/>
  <c r="AD263" i="4" s="1"/>
  <c r="AE263" i="4" s="1"/>
  <c r="AH262" i="4"/>
  <c r="AJ262" i="4" s="1"/>
  <c r="AC262" i="4"/>
  <c r="AD262" i="4" s="1"/>
  <c r="AE262" i="4" s="1"/>
  <c r="AC261" i="4"/>
  <c r="AD261" i="4" s="1"/>
  <c r="AE261" i="4" s="1"/>
  <c r="AH260" i="4"/>
  <c r="AJ260" i="4" s="1"/>
  <c r="AC260" i="4"/>
  <c r="AD260" i="4" s="1"/>
  <c r="AE260" i="4" s="1"/>
  <c r="AH259" i="4"/>
  <c r="AJ259" i="4" s="1"/>
  <c r="AC259" i="4"/>
  <c r="AD259" i="4" s="1"/>
  <c r="AE259" i="4" s="1"/>
  <c r="AH12" i="4"/>
  <c r="AJ12" i="4" s="1"/>
  <c r="AL12" i="4" s="1"/>
  <c r="AC12" i="4"/>
  <c r="AD12" i="4" s="1"/>
  <c r="AH258" i="4"/>
  <c r="AJ258" i="4" s="1"/>
  <c r="AC258" i="4"/>
  <c r="AD258" i="4" s="1"/>
  <c r="AE258" i="4" s="1"/>
  <c r="AH257" i="4"/>
  <c r="AJ257" i="4" s="1"/>
  <c r="AC257" i="4"/>
  <c r="AD257" i="4" s="1"/>
  <c r="AE257" i="4" s="1"/>
  <c r="AH256" i="4"/>
  <c r="AJ256" i="4" s="1"/>
  <c r="AC256" i="4"/>
  <c r="AH255" i="4"/>
  <c r="AJ255" i="4" s="1"/>
  <c r="AC255" i="4"/>
  <c r="AD255" i="4" s="1"/>
  <c r="AE255" i="4" s="1"/>
  <c r="AH254" i="4"/>
  <c r="AJ254" i="4" s="1"/>
  <c r="AC254" i="4"/>
  <c r="AD254" i="4" s="1"/>
  <c r="AE254" i="4" s="1"/>
  <c r="AH253" i="4"/>
  <c r="AJ253" i="4" s="1"/>
  <c r="AC253" i="4"/>
  <c r="AD253" i="4" s="1"/>
  <c r="AE253" i="4" s="1"/>
  <c r="AC252" i="4"/>
  <c r="AD252" i="4" s="1"/>
  <c r="AE252" i="4" s="1"/>
  <c r="AH251" i="4"/>
  <c r="AJ251" i="4" s="1"/>
  <c r="AC251" i="4"/>
  <c r="AD251" i="4" s="1"/>
  <c r="AE251" i="4" s="1"/>
  <c r="AH250" i="4"/>
  <c r="AJ250" i="4" s="1"/>
  <c r="AC250" i="4"/>
  <c r="AD250" i="4" s="1"/>
  <c r="AE250" i="4" s="1"/>
  <c r="AH249" i="4"/>
  <c r="AJ249" i="4" s="1"/>
  <c r="AC249" i="4"/>
  <c r="AD249" i="4" s="1"/>
  <c r="AE249" i="4" s="1"/>
  <c r="AC248" i="4"/>
  <c r="AD248" i="4" s="1"/>
  <c r="AE248" i="4" s="1"/>
  <c r="AC247" i="4"/>
  <c r="AD247" i="4" s="1"/>
  <c r="AE247" i="4" s="1"/>
  <c r="AH246" i="4"/>
  <c r="AJ246" i="4" s="1"/>
  <c r="AC246" i="4"/>
  <c r="AD246" i="4" s="1"/>
  <c r="AE246" i="4" s="1"/>
  <c r="AH245" i="4"/>
  <c r="AJ245" i="4" s="1"/>
  <c r="AC245" i="4"/>
  <c r="AD245" i="4" s="1"/>
  <c r="AE245" i="4" s="1"/>
  <c r="AC244" i="4"/>
  <c r="AD244" i="4" s="1"/>
  <c r="AE244" i="4" s="1"/>
  <c r="AH243" i="4"/>
  <c r="AJ243" i="4" s="1"/>
  <c r="AC243" i="4"/>
  <c r="AD243" i="4" s="1"/>
  <c r="AE243" i="4" s="1"/>
  <c r="AH242" i="4"/>
  <c r="AJ242" i="4" s="1"/>
  <c r="AC242" i="4"/>
  <c r="AD242" i="4" s="1"/>
  <c r="AE242" i="4" s="1"/>
  <c r="AH241" i="4"/>
  <c r="AJ241" i="4" s="1"/>
  <c r="AC241" i="4"/>
  <c r="AD241" i="4" s="1"/>
  <c r="AE241" i="4" s="1"/>
  <c r="AH240" i="4"/>
  <c r="AJ240" i="4" s="1"/>
  <c r="AC240" i="4"/>
  <c r="AD240" i="4" s="1"/>
  <c r="AE240" i="4" s="1"/>
  <c r="AH239" i="4"/>
  <c r="AJ239" i="4" s="1"/>
  <c r="AC239" i="4"/>
  <c r="AD239" i="4" s="1"/>
  <c r="AE239" i="4" s="1"/>
  <c r="AC238" i="4"/>
  <c r="AD238" i="4" s="1"/>
  <c r="AE238" i="4" s="1"/>
  <c r="AH237" i="4"/>
  <c r="AJ237" i="4" s="1"/>
  <c r="AC237" i="4"/>
  <c r="AD237" i="4" s="1"/>
  <c r="AE237" i="4" s="1"/>
  <c r="AH236" i="4"/>
  <c r="AJ236" i="4" s="1"/>
  <c r="AC236" i="4"/>
  <c r="AD236" i="4" s="1"/>
  <c r="AE236" i="4" s="1"/>
  <c r="AH235" i="4"/>
  <c r="AJ235" i="4" s="1"/>
  <c r="AC235" i="4"/>
  <c r="AD235" i="4" s="1"/>
  <c r="AE235" i="4" s="1"/>
  <c r="AH234" i="4"/>
  <c r="AJ234" i="4" s="1"/>
  <c r="AC234" i="4"/>
  <c r="AD234" i="4" s="1"/>
  <c r="AE234" i="4" s="1"/>
  <c r="AC233" i="4"/>
  <c r="AD233" i="4" s="1"/>
  <c r="AE233" i="4" s="1"/>
  <c r="AH232" i="4"/>
  <c r="AJ232" i="4" s="1"/>
  <c r="AC232" i="4"/>
  <c r="AD232" i="4" s="1"/>
  <c r="AE232" i="4" s="1"/>
  <c r="AH231" i="4"/>
  <c r="AJ231" i="4" s="1"/>
  <c r="AC231" i="4"/>
  <c r="AD231" i="4" s="1"/>
  <c r="AE231" i="4" s="1"/>
  <c r="AH230" i="4"/>
  <c r="AJ230" i="4" s="1"/>
  <c r="AC230" i="4"/>
  <c r="AD230" i="4" s="1"/>
  <c r="AE230" i="4" s="1"/>
  <c r="AH229" i="4"/>
  <c r="AJ229" i="4" s="1"/>
  <c r="AC229" i="4"/>
  <c r="AD229" i="4" s="1"/>
  <c r="AE229" i="4" s="1"/>
  <c r="AH228" i="4"/>
  <c r="AJ228" i="4" s="1"/>
  <c r="AC228" i="4"/>
  <c r="AD228" i="4" s="1"/>
  <c r="AE228" i="4" s="1"/>
  <c r="AC227" i="4"/>
  <c r="AD227" i="4" s="1"/>
  <c r="AE227" i="4" s="1"/>
  <c r="AC226" i="4"/>
  <c r="AD226" i="4" s="1"/>
  <c r="AE226" i="4" s="1"/>
  <c r="AH225" i="4"/>
  <c r="AJ225" i="4" s="1"/>
  <c r="AC225" i="4"/>
  <c r="AD225" i="4" s="1"/>
  <c r="AE225" i="4" s="1"/>
  <c r="AH224" i="4"/>
  <c r="AJ224" i="4" s="1"/>
  <c r="AC224" i="4"/>
  <c r="AD224" i="4" s="1"/>
  <c r="AE224" i="4" s="1"/>
  <c r="AH223" i="4"/>
  <c r="AJ223" i="4" s="1"/>
  <c r="AC223" i="4"/>
  <c r="AD223" i="4" s="1"/>
  <c r="AE223" i="4" s="1"/>
  <c r="AC222" i="4"/>
  <c r="AD222" i="4" s="1"/>
  <c r="AE222" i="4" s="1"/>
  <c r="AH221" i="4"/>
  <c r="AJ221" i="4" s="1"/>
  <c r="AC221" i="4"/>
  <c r="AD221" i="4" s="1"/>
  <c r="AE221" i="4" s="1"/>
  <c r="AH11" i="4"/>
  <c r="AJ11" i="4" s="1"/>
  <c r="AL11" i="4" s="1"/>
  <c r="AC11" i="4"/>
  <c r="AD11" i="4" s="1"/>
  <c r="AH220" i="4"/>
  <c r="AJ220" i="4" s="1"/>
  <c r="AC220" i="4"/>
  <c r="AD220" i="4" s="1"/>
  <c r="AE220" i="4" s="1"/>
  <c r="AH219" i="4"/>
  <c r="AJ219" i="4" s="1"/>
  <c r="AC219" i="4"/>
  <c r="AD219" i="4" s="1"/>
  <c r="AE219" i="4" s="1"/>
  <c r="AH218" i="4"/>
  <c r="AJ218" i="4" s="1"/>
  <c r="AC218" i="4"/>
  <c r="AD218" i="4" s="1"/>
  <c r="AE218" i="4" s="1"/>
  <c r="AH217" i="4"/>
  <c r="AJ217" i="4" s="1"/>
  <c r="AC217" i="4"/>
  <c r="AD217" i="4" s="1"/>
  <c r="AE217" i="4" s="1"/>
  <c r="AH216" i="4"/>
  <c r="AJ216" i="4" s="1"/>
  <c r="AC216" i="4"/>
  <c r="AD216" i="4" s="1"/>
  <c r="AE216" i="4" s="1"/>
  <c r="AH215" i="4"/>
  <c r="AJ215" i="4" s="1"/>
  <c r="AC215" i="4"/>
  <c r="AD215" i="4" s="1"/>
  <c r="AE215" i="4" s="1"/>
  <c r="AH214" i="4"/>
  <c r="AJ214" i="4" s="1"/>
  <c r="AC214" i="4"/>
  <c r="AD214" i="4" s="1"/>
  <c r="AE214" i="4" s="1"/>
  <c r="AH213" i="4"/>
  <c r="AJ213" i="4" s="1"/>
  <c r="AC213" i="4"/>
  <c r="AD213" i="4" s="1"/>
  <c r="AE213" i="4" s="1"/>
  <c r="AH212" i="4"/>
  <c r="AJ212" i="4" s="1"/>
  <c r="AC212" i="4"/>
  <c r="AD212" i="4" s="1"/>
  <c r="AE212" i="4" s="1"/>
  <c r="AH211" i="4"/>
  <c r="AJ211" i="4" s="1"/>
  <c r="AD211" i="4"/>
  <c r="AE211" i="4" s="1"/>
  <c r="AC211" i="4"/>
  <c r="AC210" i="4"/>
  <c r="AD210" i="4" s="1"/>
  <c r="AE210" i="4" s="1"/>
  <c r="AH209" i="4"/>
  <c r="AJ209" i="4" s="1"/>
  <c r="AC209" i="4"/>
  <c r="AC208" i="4"/>
  <c r="AD208" i="4" s="1"/>
  <c r="AE208" i="4" s="1"/>
  <c r="AH207" i="4"/>
  <c r="AJ207" i="4" s="1"/>
  <c r="AC207" i="4"/>
  <c r="AD207" i="4" s="1"/>
  <c r="AE207" i="4" s="1"/>
  <c r="AC206" i="4"/>
  <c r="AD206" i="4" s="1"/>
  <c r="AE206" i="4" s="1"/>
  <c r="AH205" i="4"/>
  <c r="AJ205" i="4" s="1"/>
  <c r="AC205" i="4"/>
  <c r="AD205" i="4" s="1"/>
  <c r="AE205" i="4" s="1"/>
  <c r="AH204" i="4"/>
  <c r="AJ204" i="4" s="1"/>
  <c r="AC204" i="4"/>
  <c r="AD204" i="4" s="1"/>
  <c r="AE204" i="4" s="1"/>
  <c r="AH203" i="4"/>
  <c r="AJ203" i="4" s="1"/>
  <c r="AC203" i="4"/>
  <c r="AD203" i="4" s="1"/>
  <c r="AE203" i="4" s="1"/>
  <c r="AH10" i="4"/>
  <c r="AJ10" i="4" s="1"/>
  <c r="AL10" i="4" s="1"/>
  <c r="AC10" i="4"/>
  <c r="AD10" i="4" s="1"/>
  <c r="AH202" i="4"/>
  <c r="AJ202" i="4" s="1"/>
  <c r="AC202" i="4"/>
  <c r="AD202" i="4" s="1"/>
  <c r="AE202" i="4" s="1"/>
  <c r="AH201" i="4"/>
  <c r="AJ201" i="4" s="1"/>
  <c r="AC201" i="4"/>
  <c r="AD201" i="4" s="1"/>
  <c r="AE201" i="4" s="1"/>
  <c r="AH200" i="4"/>
  <c r="AJ200" i="4" s="1"/>
  <c r="AC200" i="4"/>
  <c r="AD200" i="4" s="1"/>
  <c r="AE200" i="4" s="1"/>
  <c r="AC199" i="4"/>
  <c r="AD199" i="4" s="1"/>
  <c r="AE199" i="4" s="1"/>
  <c r="AC198" i="4"/>
  <c r="AD198" i="4" s="1"/>
  <c r="AE198" i="4" s="1"/>
  <c r="AH197" i="4"/>
  <c r="AJ197" i="4" s="1"/>
  <c r="AC197" i="4"/>
  <c r="AD197" i="4" s="1"/>
  <c r="AE197" i="4" s="1"/>
  <c r="AC196" i="4"/>
  <c r="AD196" i="4" s="1"/>
  <c r="AE196" i="4" s="1"/>
  <c r="AH195" i="4"/>
  <c r="AJ195" i="4" s="1"/>
  <c r="AC195" i="4"/>
  <c r="AD195" i="4" s="1"/>
  <c r="AE195" i="4" s="1"/>
  <c r="AC194" i="4"/>
  <c r="AD194" i="4" s="1"/>
  <c r="AE194" i="4" s="1"/>
  <c r="AH193" i="4"/>
  <c r="AJ193" i="4" s="1"/>
  <c r="AC193" i="4"/>
  <c r="AD193" i="4" s="1"/>
  <c r="AE193" i="4" s="1"/>
  <c r="AC192" i="4"/>
  <c r="AD192" i="4" s="1"/>
  <c r="AE192" i="4" s="1"/>
  <c r="AH191" i="4"/>
  <c r="AJ191" i="4" s="1"/>
  <c r="AC191" i="4"/>
  <c r="AD191" i="4" s="1"/>
  <c r="AE191" i="4" s="1"/>
  <c r="AH190" i="4"/>
  <c r="AJ190" i="4" s="1"/>
  <c r="AC190" i="4"/>
  <c r="AD190" i="4" s="1"/>
  <c r="AE190" i="4" s="1"/>
  <c r="AH189" i="4"/>
  <c r="AJ189" i="4" s="1"/>
  <c r="AC189" i="4"/>
  <c r="AD189" i="4" s="1"/>
  <c r="AE189" i="4" s="1"/>
  <c r="AH188" i="4"/>
  <c r="AJ188" i="4" s="1"/>
  <c r="AC188" i="4"/>
  <c r="AD188" i="4" s="1"/>
  <c r="AE188" i="4" s="1"/>
  <c r="AC187" i="4"/>
  <c r="AD187" i="4" s="1"/>
  <c r="AE187" i="4" s="1"/>
  <c r="AH186" i="4"/>
  <c r="AJ186" i="4" s="1"/>
  <c r="AC186" i="4"/>
  <c r="AD186" i="4" s="1"/>
  <c r="AE186" i="4" s="1"/>
  <c r="AC185" i="4"/>
  <c r="AD185" i="4" s="1"/>
  <c r="AE185" i="4" s="1"/>
  <c r="AH184" i="4"/>
  <c r="AJ184" i="4" s="1"/>
  <c r="AC184" i="4"/>
  <c r="AD184" i="4" s="1"/>
  <c r="AE184" i="4" s="1"/>
  <c r="AH183" i="4"/>
  <c r="AJ183" i="4" s="1"/>
  <c r="AC183" i="4"/>
  <c r="AD183" i="4" s="1"/>
  <c r="AE183" i="4" s="1"/>
  <c r="AH182" i="4"/>
  <c r="AJ182" i="4" s="1"/>
  <c r="AC182" i="4"/>
  <c r="AD182" i="4" s="1"/>
  <c r="AE182" i="4" s="1"/>
  <c r="AC181" i="4"/>
  <c r="AD181" i="4" s="1"/>
  <c r="AE181" i="4" s="1"/>
  <c r="AH180" i="4"/>
  <c r="AJ180" i="4" s="1"/>
  <c r="AC180" i="4"/>
  <c r="AD180" i="4" s="1"/>
  <c r="AE180" i="4" s="1"/>
  <c r="AH179" i="4"/>
  <c r="AJ179" i="4" s="1"/>
  <c r="AC179" i="4"/>
  <c r="AD179" i="4" s="1"/>
  <c r="AE179" i="4" s="1"/>
  <c r="AH178" i="4"/>
  <c r="AJ178" i="4" s="1"/>
  <c r="AC178" i="4"/>
  <c r="AD178" i="4" s="1"/>
  <c r="AE178" i="4" s="1"/>
  <c r="AH177" i="4"/>
  <c r="AJ177" i="4" s="1"/>
  <c r="AC177" i="4"/>
  <c r="AD177" i="4" s="1"/>
  <c r="AE177" i="4" s="1"/>
  <c r="AH176" i="4"/>
  <c r="AJ176" i="4" s="1"/>
  <c r="AC176" i="4"/>
  <c r="AD176" i="4" s="1"/>
  <c r="AE176" i="4" s="1"/>
  <c r="AH175" i="4"/>
  <c r="AJ175" i="4" s="1"/>
  <c r="AC175" i="4"/>
  <c r="AD175" i="4" s="1"/>
  <c r="AE175" i="4" s="1"/>
  <c r="AH174" i="4"/>
  <c r="AJ174" i="4" s="1"/>
  <c r="AC174" i="4"/>
  <c r="AD174" i="4" s="1"/>
  <c r="AE174" i="4" s="1"/>
  <c r="AH173" i="4"/>
  <c r="AJ173" i="4" s="1"/>
  <c r="AC173" i="4"/>
  <c r="AD173" i="4" s="1"/>
  <c r="AE173" i="4" s="1"/>
  <c r="AH172" i="4"/>
  <c r="AJ172" i="4" s="1"/>
  <c r="AC172" i="4"/>
  <c r="AD172" i="4" s="1"/>
  <c r="AE172" i="4" s="1"/>
  <c r="AC171" i="4"/>
  <c r="AD171" i="4" s="1"/>
  <c r="AE171" i="4" s="1"/>
  <c r="AH170" i="4"/>
  <c r="AJ170" i="4" s="1"/>
  <c r="AC170" i="4"/>
  <c r="AD170" i="4" s="1"/>
  <c r="AE170" i="4" s="1"/>
  <c r="AH169" i="4"/>
  <c r="AJ169" i="4" s="1"/>
  <c r="AC169" i="4"/>
  <c r="AD169" i="4" s="1"/>
  <c r="AE169" i="4" s="1"/>
  <c r="AC168" i="4"/>
  <c r="AD168" i="4" s="1"/>
  <c r="AE168" i="4" s="1"/>
  <c r="AC167" i="4"/>
  <c r="AD167" i="4" s="1"/>
  <c r="AE167" i="4" s="1"/>
  <c r="AC166" i="4"/>
  <c r="AD166" i="4" s="1"/>
  <c r="AE166" i="4" s="1"/>
  <c r="AH165" i="4"/>
  <c r="AJ165" i="4" s="1"/>
  <c r="AC165" i="4"/>
  <c r="AD165" i="4" s="1"/>
  <c r="AE165" i="4" s="1"/>
  <c r="AH164" i="4"/>
  <c r="AJ164" i="4" s="1"/>
  <c r="AC164" i="4"/>
  <c r="AD164" i="4" s="1"/>
  <c r="AE164" i="4" s="1"/>
  <c r="AC163" i="4"/>
  <c r="AD163" i="4" s="1"/>
  <c r="AE163" i="4" s="1"/>
  <c r="AH162" i="4"/>
  <c r="AJ162" i="4" s="1"/>
  <c r="AC162" i="4"/>
  <c r="AD162" i="4" s="1"/>
  <c r="AE162" i="4" s="1"/>
  <c r="AH161" i="4"/>
  <c r="AJ161" i="4" s="1"/>
  <c r="AC161" i="4"/>
  <c r="AD161" i="4" s="1"/>
  <c r="AE161" i="4" s="1"/>
  <c r="AH160" i="4"/>
  <c r="AJ160" i="4" s="1"/>
  <c r="AC160" i="4"/>
  <c r="AD160" i="4" s="1"/>
  <c r="AE160" i="4" s="1"/>
  <c r="AH159" i="4"/>
  <c r="AJ159" i="4" s="1"/>
  <c r="AC159" i="4"/>
  <c r="AD159" i="4" s="1"/>
  <c r="AE159" i="4" s="1"/>
  <c r="AH158" i="4"/>
  <c r="AJ158" i="4" s="1"/>
  <c r="AC158" i="4"/>
  <c r="AD158" i="4" s="1"/>
  <c r="AE158" i="4" s="1"/>
  <c r="AH157" i="4"/>
  <c r="AJ157" i="4" s="1"/>
  <c r="AC157" i="4"/>
  <c r="AD157" i="4" s="1"/>
  <c r="AE157" i="4" s="1"/>
  <c r="AC156" i="4"/>
  <c r="AD156" i="4" s="1"/>
  <c r="AE156" i="4" s="1"/>
  <c r="AC155" i="4"/>
  <c r="AD155" i="4" s="1"/>
  <c r="AE155" i="4" s="1"/>
  <c r="AH154" i="4"/>
  <c r="AJ154" i="4" s="1"/>
  <c r="AC154" i="4"/>
  <c r="AD154" i="4" s="1"/>
  <c r="AE154" i="4" s="1"/>
  <c r="AH153" i="4"/>
  <c r="AJ153" i="4" s="1"/>
  <c r="AC153" i="4"/>
  <c r="AD153" i="4" s="1"/>
  <c r="AE153" i="4" s="1"/>
  <c r="AH152" i="4"/>
  <c r="AJ152" i="4" s="1"/>
  <c r="AC152" i="4"/>
  <c r="AD152" i="4" s="1"/>
  <c r="AE152" i="4" s="1"/>
  <c r="AH151" i="4"/>
  <c r="AJ151" i="4" s="1"/>
  <c r="AC151" i="4"/>
  <c r="AD151" i="4" s="1"/>
  <c r="AE151" i="4" s="1"/>
  <c r="AC150" i="4"/>
  <c r="AD150" i="4" s="1"/>
  <c r="AE150" i="4" s="1"/>
  <c r="AC149" i="4"/>
  <c r="AD149" i="4" s="1"/>
  <c r="AE149" i="4" s="1"/>
  <c r="AH148" i="4"/>
  <c r="AJ148" i="4" s="1"/>
  <c r="AC148" i="4"/>
  <c r="AD148" i="4" s="1"/>
  <c r="AE148" i="4" s="1"/>
  <c r="AH147" i="4"/>
  <c r="AJ147" i="4" s="1"/>
  <c r="AC147" i="4"/>
  <c r="AD147" i="4" s="1"/>
  <c r="AE147" i="4" s="1"/>
  <c r="AH146" i="4"/>
  <c r="AJ146" i="4" s="1"/>
  <c r="AC146" i="4"/>
  <c r="AD146" i="4" s="1"/>
  <c r="AE146" i="4" s="1"/>
  <c r="AH145" i="4"/>
  <c r="AJ145" i="4" s="1"/>
  <c r="AC145" i="4"/>
  <c r="AD145" i="4" s="1"/>
  <c r="AE145" i="4" s="1"/>
  <c r="AC144" i="4"/>
  <c r="AD144" i="4" s="1"/>
  <c r="AE144" i="4" s="1"/>
  <c r="AH143" i="4"/>
  <c r="AJ143" i="4" s="1"/>
  <c r="AC143" i="4"/>
  <c r="AD143" i="4" s="1"/>
  <c r="AE143" i="4" s="1"/>
  <c r="AH142" i="4"/>
  <c r="AJ142" i="4" s="1"/>
  <c r="AC142" i="4"/>
  <c r="AD142" i="4" s="1"/>
  <c r="AE142" i="4" s="1"/>
  <c r="AC141" i="4"/>
  <c r="AD141" i="4" s="1"/>
  <c r="AE141" i="4" s="1"/>
  <c r="AH9" i="4"/>
  <c r="AJ9" i="4" s="1"/>
  <c r="AL9" i="4" s="1"/>
  <c r="AC9" i="4"/>
  <c r="AD9" i="4" s="1"/>
  <c r="AH140" i="4"/>
  <c r="AJ140" i="4" s="1"/>
  <c r="AC140" i="4"/>
  <c r="AC139" i="4"/>
  <c r="AD139" i="4" s="1"/>
  <c r="AE139" i="4" s="1"/>
  <c r="AC138" i="4"/>
  <c r="AD138" i="4" s="1"/>
  <c r="AE138" i="4" s="1"/>
  <c r="AC137" i="4"/>
  <c r="AD137" i="4" s="1"/>
  <c r="AE137" i="4" s="1"/>
  <c r="AC136" i="4"/>
  <c r="AD136" i="4" s="1"/>
  <c r="AE136" i="4" s="1"/>
  <c r="AH135" i="4"/>
  <c r="AJ135" i="4" s="1"/>
  <c r="AC135" i="4"/>
  <c r="AD135" i="4" s="1"/>
  <c r="AE135" i="4" s="1"/>
  <c r="AH134" i="4"/>
  <c r="AJ134" i="4" s="1"/>
  <c r="AC134" i="4"/>
  <c r="AD134" i="4" s="1"/>
  <c r="AE134" i="4" s="1"/>
  <c r="AH133" i="4"/>
  <c r="AJ133" i="4" s="1"/>
  <c r="AC133" i="4"/>
  <c r="AD133" i="4" s="1"/>
  <c r="AE133" i="4" s="1"/>
  <c r="AH132" i="4"/>
  <c r="AJ132" i="4" s="1"/>
  <c r="AC132" i="4"/>
  <c r="AD132" i="4" s="1"/>
  <c r="AE132" i="4" s="1"/>
  <c r="AC131" i="4"/>
  <c r="AD131" i="4" s="1"/>
  <c r="AE131" i="4" s="1"/>
  <c r="AH130" i="4"/>
  <c r="AJ130" i="4" s="1"/>
  <c r="AC130" i="4"/>
  <c r="AD130" i="4" s="1"/>
  <c r="AE130" i="4" s="1"/>
  <c r="AH129" i="4"/>
  <c r="AJ129" i="4" s="1"/>
  <c r="AC129" i="4"/>
  <c r="AD129" i="4" s="1"/>
  <c r="AE129" i="4" s="1"/>
  <c r="AH128" i="4"/>
  <c r="AJ128" i="4" s="1"/>
  <c r="AC128" i="4"/>
  <c r="AD128" i="4" s="1"/>
  <c r="AE128" i="4" s="1"/>
  <c r="AH127" i="4"/>
  <c r="AJ127" i="4" s="1"/>
  <c r="AC127" i="4"/>
  <c r="AH126" i="4"/>
  <c r="AJ126" i="4" s="1"/>
  <c r="AC126" i="4"/>
  <c r="AD126" i="4" s="1"/>
  <c r="AE126" i="4" s="1"/>
  <c r="AC125" i="4"/>
  <c r="AD125" i="4" s="1"/>
  <c r="AE125" i="4" s="1"/>
  <c r="AH124" i="4"/>
  <c r="AJ124" i="4" s="1"/>
  <c r="AC124" i="4"/>
  <c r="AD124" i="4" s="1"/>
  <c r="AE124" i="4" s="1"/>
  <c r="AC123" i="4"/>
  <c r="AD123" i="4" s="1"/>
  <c r="AE123" i="4" s="1"/>
  <c r="AC122" i="4"/>
  <c r="AD122" i="4" s="1"/>
  <c r="AE122" i="4" s="1"/>
  <c r="AC121" i="4"/>
  <c r="AD121" i="4" s="1"/>
  <c r="AE121" i="4" s="1"/>
  <c r="AH120" i="4"/>
  <c r="AJ120" i="4" s="1"/>
  <c r="AC120" i="4"/>
  <c r="AD120" i="4" s="1"/>
  <c r="AE120" i="4" s="1"/>
  <c r="AH119" i="4"/>
  <c r="AJ119" i="4" s="1"/>
  <c r="AC119" i="4"/>
  <c r="AD119" i="4" s="1"/>
  <c r="AE119" i="4" s="1"/>
  <c r="AH118" i="4"/>
  <c r="AJ118" i="4" s="1"/>
  <c r="AC118" i="4"/>
  <c r="AD118" i="4" s="1"/>
  <c r="AE118" i="4" s="1"/>
  <c r="AC117" i="4"/>
  <c r="AD117" i="4" s="1"/>
  <c r="AE117" i="4" s="1"/>
  <c r="AC116" i="4"/>
  <c r="AD116" i="4" s="1"/>
  <c r="AE116" i="4" s="1"/>
  <c r="AH115" i="4"/>
  <c r="AJ115" i="4" s="1"/>
  <c r="AC115" i="4"/>
  <c r="AD115" i="4" s="1"/>
  <c r="AE115" i="4" s="1"/>
  <c r="AC114" i="4"/>
  <c r="AD114" i="4" s="1"/>
  <c r="AE114" i="4" s="1"/>
  <c r="AH113" i="4"/>
  <c r="AJ113" i="4" s="1"/>
  <c r="AC113" i="4"/>
  <c r="AD113" i="4" s="1"/>
  <c r="AE113" i="4" s="1"/>
  <c r="AH112" i="4"/>
  <c r="AJ112" i="4" s="1"/>
  <c r="AC112" i="4"/>
  <c r="AD112" i="4" s="1"/>
  <c r="AE112" i="4" s="1"/>
  <c r="AH111" i="4"/>
  <c r="AJ111" i="4" s="1"/>
  <c r="AC111" i="4"/>
  <c r="AD111" i="4" s="1"/>
  <c r="AE111" i="4" s="1"/>
  <c r="AH8" i="4"/>
  <c r="AJ8" i="4" s="1"/>
  <c r="AL8" i="4" s="1"/>
  <c r="AC8" i="4"/>
  <c r="AD8" i="4" s="1"/>
  <c r="AC110" i="4"/>
  <c r="AD110" i="4" s="1"/>
  <c r="AE110" i="4" s="1"/>
  <c r="AH109" i="4"/>
  <c r="AJ109" i="4" s="1"/>
  <c r="AC109" i="4"/>
  <c r="AD109" i="4" s="1"/>
  <c r="AE109" i="4" s="1"/>
  <c r="AC108" i="4"/>
  <c r="AD108" i="4" s="1"/>
  <c r="AE108" i="4" s="1"/>
  <c r="AH107" i="4"/>
  <c r="AJ107" i="4" s="1"/>
  <c r="AC107" i="4"/>
  <c r="AD107" i="4" s="1"/>
  <c r="AE107" i="4" s="1"/>
  <c r="AH106" i="4"/>
  <c r="AJ106" i="4" s="1"/>
  <c r="AC106" i="4"/>
  <c r="AD106" i="4" s="1"/>
  <c r="AE106" i="4" s="1"/>
  <c r="AC105" i="4"/>
  <c r="AD105" i="4" s="1"/>
  <c r="AE105" i="4" s="1"/>
  <c r="AC104" i="4"/>
  <c r="AD104" i="4" s="1"/>
  <c r="AE104" i="4" s="1"/>
  <c r="AH103" i="4"/>
  <c r="AJ103" i="4" s="1"/>
  <c r="AC103" i="4"/>
  <c r="AD103" i="4" s="1"/>
  <c r="AE103" i="4" s="1"/>
  <c r="AH102" i="4"/>
  <c r="AJ102" i="4" s="1"/>
  <c r="AC102" i="4"/>
  <c r="AD102" i="4" s="1"/>
  <c r="AE102" i="4" s="1"/>
  <c r="AC101" i="4"/>
  <c r="AD101" i="4" s="1"/>
  <c r="AE101" i="4" s="1"/>
  <c r="AH100" i="4"/>
  <c r="AJ100" i="4" s="1"/>
  <c r="AC100" i="4"/>
  <c r="AD100" i="4" s="1"/>
  <c r="AE100" i="4" s="1"/>
  <c r="AH99" i="4"/>
  <c r="AJ99" i="4" s="1"/>
  <c r="AC99" i="4"/>
  <c r="AD99" i="4" s="1"/>
  <c r="AE99" i="4" s="1"/>
  <c r="AH98" i="4"/>
  <c r="AJ98" i="4" s="1"/>
  <c r="AC98" i="4"/>
  <c r="AD98" i="4" s="1"/>
  <c r="AE98" i="4" s="1"/>
  <c r="AH97" i="4"/>
  <c r="AJ97" i="4" s="1"/>
  <c r="AC97" i="4"/>
  <c r="AD97" i="4" s="1"/>
  <c r="AE97" i="4" s="1"/>
  <c r="AH96" i="4"/>
  <c r="AJ96" i="4" s="1"/>
  <c r="AC96" i="4"/>
  <c r="AD96" i="4" s="1"/>
  <c r="AE96" i="4" s="1"/>
  <c r="AC95" i="4"/>
  <c r="AD95" i="4" s="1"/>
  <c r="AE95" i="4" s="1"/>
  <c r="AH94" i="4"/>
  <c r="AJ94" i="4" s="1"/>
  <c r="AC94" i="4"/>
  <c r="AD94" i="4" s="1"/>
  <c r="AE94" i="4" s="1"/>
  <c r="AH93" i="4"/>
  <c r="AJ93" i="4" s="1"/>
  <c r="AC93" i="4"/>
  <c r="AD93" i="4" s="1"/>
  <c r="AE93" i="4" s="1"/>
  <c r="AC92" i="4"/>
  <c r="AD92" i="4" s="1"/>
  <c r="AE92" i="4" s="1"/>
  <c r="AH91" i="4"/>
  <c r="AJ91" i="4" s="1"/>
  <c r="AC91" i="4"/>
  <c r="AD91" i="4" s="1"/>
  <c r="AE91" i="4" s="1"/>
  <c r="AH90" i="4"/>
  <c r="AJ90" i="4" s="1"/>
  <c r="AC90" i="4"/>
  <c r="AD90" i="4" s="1"/>
  <c r="AE90" i="4" s="1"/>
  <c r="AH7" i="4"/>
  <c r="AJ7" i="4" s="1"/>
  <c r="AL7" i="4" s="1"/>
  <c r="AC7" i="4"/>
  <c r="AD7" i="4" s="1"/>
  <c r="AH89" i="4"/>
  <c r="AJ89" i="4" s="1"/>
  <c r="AC89" i="4"/>
  <c r="AD89" i="4" s="1"/>
  <c r="AE89" i="4" s="1"/>
  <c r="AC88" i="4"/>
  <c r="AD88" i="4" s="1"/>
  <c r="AE88" i="4" s="1"/>
  <c r="AH87" i="4"/>
  <c r="AJ87" i="4" s="1"/>
  <c r="AC87" i="4"/>
  <c r="AD87" i="4" s="1"/>
  <c r="AE87" i="4" s="1"/>
  <c r="AH86" i="4"/>
  <c r="AJ86" i="4" s="1"/>
  <c r="AC86" i="4"/>
  <c r="AD86" i="4" s="1"/>
  <c r="AE86" i="4" s="1"/>
  <c r="AC85" i="4"/>
  <c r="AD85" i="4" s="1"/>
  <c r="AE85" i="4" s="1"/>
  <c r="AC84" i="4"/>
  <c r="AD84" i="4" s="1"/>
  <c r="AE84" i="4" s="1"/>
  <c r="AC83" i="4"/>
  <c r="AD83" i="4" s="1"/>
  <c r="AE83" i="4" s="1"/>
  <c r="AH82" i="4"/>
  <c r="AJ82" i="4" s="1"/>
  <c r="AC82" i="4"/>
  <c r="AD82" i="4" s="1"/>
  <c r="AE82" i="4" s="1"/>
  <c r="AH81" i="4"/>
  <c r="AJ81" i="4" s="1"/>
  <c r="AC81" i="4"/>
  <c r="AD81" i="4" s="1"/>
  <c r="AE81" i="4" s="1"/>
  <c r="AC80" i="4"/>
  <c r="AD80" i="4" s="1"/>
  <c r="AE80" i="4" s="1"/>
  <c r="AH79" i="4"/>
  <c r="AJ79" i="4" s="1"/>
  <c r="AC79" i="4"/>
  <c r="AD79" i="4" s="1"/>
  <c r="AE79" i="4" s="1"/>
  <c r="AH78" i="4"/>
  <c r="AJ78" i="4" s="1"/>
  <c r="AC78" i="4"/>
  <c r="AD78" i="4" s="1"/>
  <c r="AE78" i="4" s="1"/>
  <c r="AH77" i="4"/>
  <c r="AJ77" i="4" s="1"/>
  <c r="AC77" i="4"/>
  <c r="AD77" i="4" s="1"/>
  <c r="AE77" i="4" s="1"/>
  <c r="AC76" i="4"/>
  <c r="AD76" i="4" s="1"/>
  <c r="AE76" i="4" s="1"/>
  <c r="AC75" i="4"/>
  <c r="AD75" i="4" s="1"/>
  <c r="AE75" i="4" s="1"/>
  <c r="AH74" i="4"/>
  <c r="AJ74" i="4" s="1"/>
  <c r="AC74" i="4"/>
  <c r="AD74" i="4" s="1"/>
  <c r="AE74" i="4" s="1"/>
  <c r="AH73" i="4"/>
  <c r="AJ73" i="4" s="1"/>
  <c r="AC73" i="4"/>
  <c r="AD73" i="4" s="1"/>
  <c r="AE73" i="4" s="1"/>
  <c r="AH72" i="4"/>
  <c r="AJ72" i="4" s="1"/>
  <c r="AC72" i="4"/>
  <c r="AD72" i="4" s="1"/>
  <c r="AE72" i="4" s="1"/>
  <c r="AC71" i="4"/>
  <c r="AD71" i="4" s="1"/>
  <c r="AE71" i="4" s="1"/>
  <c r="AH6" i="4"/>
  <c r="AJ6" i="4" s="1"/>
  <c r="AL6" i="4" s="1"/>
  <c r="AC6" i="4"/>
  <c r="AD6" i="4" s="1"/>
  <c r="AC70" i="4"/>
  <c r="AD70" i="4" s="1"/>
  <c r="AE70" i="4" s="1"/>
  <c r="AH69" i="4"/>
  <c r="AJ69" i="4" s="1"/>
  <c r="AC69" i="4"/>
  <c r="AD69" i="4" s="1"/>
  <c r="AE69" i="4" s="1"/>
  <c r="AH68" i="4"/>
  <c r="AJ68" i="4" s="1"/>
  <c r="AC68" i="4"/>
  <c r="AD68" i="4" s="1"/>
  <c r="AE68" i="4" s="1"/>
  <c r="AC67" i="4"/>
  <c r="AD67" i="4" s="1"/>
  <c r="AE67" i="4" s="1"/>
  <c r="AC66" i="4"/>
  <c r="AD66" i="4" s="1"/>
  <c r="AE66" i="4" s="1"/>
  <c r="AC65" i="4"/>
  <c r="AD65" i="4" s="1"/>
  <c r="AE65" i="4" s="1"/>
  <c r="AH64" i="4"/>
  <c r="AJ64" i="4" s="1"/>
  <c r="AC64" i="4"/>
  <c r="AD64" i="4" s="1"/>
  <c r="AE64" i="4" s="1"/>
  <c r="AC63" i="4"/>
  <c r="AD63" i="4" s="1"/>
  <c r="AE63" i="4" s="1"/>
  <c r="AH62" i="4"/>
  <c r="AJ62" i="4" s="1"/>
  <c r="AC62" i="4"/>
  <c r="AD62" i="4" s="1"/>
  <c r="AE62" i="4" s="1"/>
  <c r="AH61" i="4"/>
  <c r="AJ61" i="4" s="1"/>
  <c r="AC61" i="4"/>
  <c r="AD61" i="4" s="1"/>
  <c r="AE61" i="4" s="1"/>
  <c r="AH60" i="4"/>
  <c r="AJ60" i="4" s="1"/>
  <c r="AC60" i="4"/>
  <c r="AD60" i="4" s="1"/>
  <c r="AE60" i="4" s="1"/>
  <c r="AH59" i="4"/>
  <c r="AJ59" i="4" s="1"/>
  <c r="AC59" i="4"/>
  <c r="AD59" i="4" s="1"/>
  <c r="AE59" i="4" s="1"/>
  <c r="AC58" i="4"/>
  <c r="AD58" i="4" s="1"/>
  <c r="AE58" i="4" s="1"/>
  <c r="AH5" i="4"/>
  <c r="AJ5" i="4" s="1"/>
  <c r="AL5" i="4" s="1"/>
  <c r="AC5" i="4"/>
  <c r="AD5" i="4" s="1"/>
  <c r="AD57" i="4"/>
  <c r="AE57" i="4" s="1"/>
  <c r="AC57" i="4"/>
  <c r="AH56" i="4"/>
  <c r="AJ56" i="4" s="1"/>
  <c r="AC56" i="4"/>
  <c r="AD56" i="4" s="1"/>
  <c r="AE56" i="4" s="1"/>
  <c r="AH55" i="4"/>
  <c r="AJ55" i="4" s="1"/>
  <c r="AC55" i="4"/>
  <c r="AD55" i="4" s="1"/>
  <c r="AE55" i="4" s="1"/>
  <c r="AC54" i="4"/>
  <c r="AD54" i="4" s="1"/>
  <c r="AE54" i="4" s="1"/>
  <c r="AC53" i="4"/>
  <c r="AD53" i="4" s="1"/>
  <c r="AE53" i="4" s="1"/>
  <c r="AH52" i="4"/>
  <c r="AJ52" i="4" s="1"/>
  <c r="AC52" i="4"/>
  <c r="AD52" i="4" s="1"/>
  <c r="AE52" i="4" s="1"/>
  <c r="AC51" i="4"/>
  <c r="AD51" i="4" s="1"/>
  <c r="AE51" i="4" s="1"/>
  <c r="AC50" i="4"/>
  <c r="AD50" i="4" s="1"/>
  <c r="AE50" i="4" s="1"/>
  <c r="AH4" i="4"/>
  <c r="AJ4" i="4" s="1"/>
  <c r="AL4" i="4" s="1"/>
  <c r="AC4" i="4"/>
  <c r="AD4" i="4" s="1"/>
  <c r="AH49" i="4"/>
  <c r="AJ49" i="4" s="1"/>
  <c r="AC49" i="4"/>
  <c r="AD49" i="4" s="1"/>
  <c r="AE49" i="4" s="1"/>
  <c r="AH48" i="4"/>
  <c r="AJ48" i="4" s="1"/>
  <c r="AC48" i="4"/>
  <c r="AD48" i="4" s="1"/>
  <c r="AE48" i="4" s="1"/>
  <c r="AH47" i="4"/>
  <c r="AJ47" i="4" s="1"/>
  <c r="AC47" i="4"/>
  <c r="AD47" i="4" s="1"/>
  <c r="AE47" i="4" s="1"/>
  <c r="AH46" i="4"/>
  <c r="AJ46" i="4" s="1"/>
  <c r="AC46" i="4"/>
  <c r="AD46" i="4" s="1"/>
  <c r="AE46" i="4" s="1"/>
  <c r="AH45" i="4"/>
  <c r="AJ45" i="4" s="1"/>
  <c r="AC45" i="4"/>
  <c r="AD45" i="4" s="1"/>
  <c r="AE45" i="4" s="1"/>
  <c r="AH44" i="4"/>
  <c r="AJ44" i="4" s="1"/>
  <c r="AC44" i="4"/>
  <c r="AD44" i="4" s="1"/>
  <c r="AE44" i="4" s="1"/>
  <c r="AC43" i="4"/>
  <c r="AD43" i="4" s="1"/>
  <c r="AE43" i="4" s="1"/>
  <c r="AH42" i="4"/>
  <c r="AJ42" i="4" s="1"/>
  <c r="AC42" i="4"/>
  <c r="AD42" i="4" s="1"/>
  <c r="AE42" i="4" s="1"/>
  <c r="AC41" i="4"/>
  <c r="AD41" i="4" s="1"/>
  <c r="AE41" i="4" s="1"/>
  <c r="AH40" i="4"/>
  <c r="AJ40" i="4" s="1"/>
  <c r="AC40" i="4"/>
  <c r="AD40" i="4" s="1"/>
  <c r="AE40" i="4" s="1"/>
  <c r="AH39" i="4"/>
  <c r="AJ39" i="4" s="1"/>
  <c r="AC39" i="4"/>
  <c r="AD39" i="4" s="1"/>
  <c r="AE39" i="4" s="1"/>
  <c r="AH38" i="4"/>
  <c r="AJ38" i="4" s="1"/>
  <c r="AC38" i="4"/>
  <c r="AD38" i="4" s="1"/>
  <c r="AE38" i="4" s="1"/>
  <c r="AH37" i="4"/>
  <c r="AJ37" i="4" s="1"/>
  <c r="AC37" i="4"/>
  <c r="AD37" i="4" s="1"/>
  <c r="AE37" i="4" s="1"/>
  <c r="AC36" i="4"/>
  <c r="AD36" i="4" s="1"/>
  <c r="AE36" i="4" s="1"/>
  <c r="AC35" i="4"/>
  <c r="AD35" i="4" s="1"/>
  <c r="AE35" i="4" s="1"/>
  <c r="AC34" i="4"/>
  <c r="AD34" i="4" s="1"/>
  <c r="AE34" i="4" s="1"/>
  <c r="AC33" i="4"/>
  <c r="AD33" i="4" s="1"/>
  <c r="AE33" i="4" s="1"/>
  <c r="AH32" i="4"/>
  <c r="AJ32" i="4" s="1"/>
  <c r="AC32" i="4"/>
  <c r="AD32" i="4" s="1"/>
  <c r="AE32" i="4" s="1"/>
  <c r="AC31" i="4"/>
  <c r="AD31" i="4" s="1"/>
  <c r="AE31" i="4" s="1"/>
  <c r="AH30" i="4"/>
  <c r="AJ30" i="4" s="1"/>
  <c r="AC30" i="4"/>
  <c r="AD30" i="4" s="1"/>
  <c r="AE30" i="4" s="1"/>
  <c r="AC29" i="4"/>
  <c r="AD29" i="4" s="1"/>
  <c r="AE29" i="4" s="1"/>
  <c r="AH28" i="4"/>
  <c r="AJ28" i="4" s="1"/>
  <c r="AC28" i="4"/>
  <c r="AD28" i="4" s="1"/>
  <c r="AE28" i="4" s="1"/>
  <c r="AH27" i="4"/>
  <c r="AJ27" i="4" s="1"/>
  <c r="AC27" i="4"/>
  <c r="AD27" i="4" s="1"/>
  <c r="AE27" i="4" s="1"/>
  <c r="AH26" i="4"/>
  <c r="AJ26" i="4" s="1"/>
  <c r="AC26" i="4"/>
  <c r="AD26" i="4" s="1"/>
  <c r="AE26" i="4" s="1"/>
  <c r="AH25" i="4"/>
  <c r="AJ25" i="4" s="1"/>
  <c r="AC25" i="4"/>
  <c r="AD25" i="4" s="1"/>
  <c r="AE25" i="4" s="1"/>
  <c r="AH24" i="4"/>
  <c r="AJ24" i="4" s="1"/>
  <c r="AC24" i="4"/>
  <c r="AD24" i="4" s="1"/>
  <c r="AE24" i="4" s="1"/>
  <c r="AC23" i="4"/>
  <c r="AD23" i="4" s="1"/>
  <c r="AE23" i="4" s="1"/>
  <c r="AH3" i="4"/>
  <c r="AJ3" i="4" s="1"/>
  <c r="AL3" i="4" s="1"/>
  <c r="AC3" i="4"/>
  <c r="AD3" i="4" s="1"/>
  <c r="AC22" i="4"/>
  <c r="AD22" i="4" s="1"/>
  <c r="AE22" i="4" s="1"/>
  <c r="AH21" i="4"/>
  <c r="AJ21" i="4" s="1"/>
  <c r="AC21" i="4"/>
  <c r="AD21" i="4" s="1"/>
  <c r="AE21" i="4" s="1"/>
  <c r="AH20" i="4"/>
  <c r="AJ20" i="4" s="1"/>
  <c r="AC20" i="4"/>
  <c r="AD20" i="4" s="1"/>
  <c r="AE20" i="4" s="1"/>
  <c r="AH19" i="4"/>
  <c r="AJ19" i="4" s="1"/>
  <c r="AC19" i="4"/>
  <c r="AD19" i="4" s="1"/>
  <c r="AE19" i="4" s="1"/>
  <c r="AH18" i="4"/>
  <c r="AJ18" i="4" s="1"/>
  <c r="AC18" i="4"/>
  <c r="AD18" i="4" s="1"/>
  <c r="AE18" i="4" s="1"/>
  <c r="AL426" i="4" l="1"/>
  <c r="A426" i="4"/>
  <c r="AJ426" i="4"/>
  <c r="AJ2" i="4" s="1"/>
  <c r="P415" i="1"/>
  <c r="P367" i="1"/>
  <c r="P292" i="1"/>
  <c r="P373" i="1"/>
  <c r="P407" i="1"/>
  <c r="P192" i="1"/>
  <c r="P406" i="1"/>
  <c r="P230" i="1"/>
  <c r="P229" i="1"/>
  <c r="P162" i="1"/>
  <c r="P265" i="1"/>
  <c r="P174" i="1"/>
  <c r="P285" i="1"/>
  <c r="P255" i="1"/>
  <c r="P151" i="1"/>
  <c r="P357" i="1"/>
  <c r="P271" i="1"/>
  <c r="P417" i="1"/>
  <c r="P250" i="1"/>
  <c r="P227" i="1"/>
  <c r="P154" i="1"/>
  <c r="P209" i="1"/>
  <c r="P344" i="1"/>
  <c r="P324" i="1"/>
  <c r="P363" i="1"/>
  <c r="P318" i="1"/>
  <c r="P400" i="1"/>
  <c r="P331" i="1"/>
  <c r="P286" i="1"/>
  <c r="P223" i="1"/>
  <c r="P216" i="1"/>
  <c r="P296" i="1"/>
  <c r="P215" i="1"/>
  <c r="P305" i="1"/>
  <c r="P234" i="1"/>
  <c r="P231" i="1"/>
  <c r="P381" i="1"/>
  <c r="P148" i="1"/>
  <c r="P245" i="1"/>
  <c r="P302" i="1"/>
  <c r="P388" i="1"/>
  <c r="P241" i="1"/>
  <c r="P382" i="1"/>
  <c r="P392" i="1"/>
  <c r="P281" i="1"/>
  <c r="P225" i="1"/>
  <c r="P213" i="1"/>
  <c r="P290" i="1"/>
  <c r="P303" i="1"/>
  <c r="P336" i="1"/>
  <c r="P242" i="1"/>
  <c r="P369" i="1"/>
  <c r="P180" i="1"/>
  <c r="P409" i="1"/>
  <c r="P273" i="1"/>
  <c r="P384" i="1"/>
  <c r="P288" i="1"/>
  <c r="P401" i="1"/>
  <c r="P408" i="1"/>
  <c r="P222" i="1"/>
  <c r="P249" i="1"/>
  <c r="P311" i="1"/>
  <c r="P257" i="1"/>
  <c r="P351" i="1"/>
  <c r="P289" i="1"/>
  <c r="P358" i="1"/>
  <c r="P389" i="1"/>
  <c r="P390" i="1"/>
  <c r="P203" i="1"/>
  <c r="P272" i="1"/>
  <c r="P419" i="1"/>
  <c r="P327" i="1"/>
  <c r="P301" i="1"/>
  <c r="P315" i="1"/>
  <c r="P256" i="1"/>
  <c r="P320" i="1"/>
  <c r="P251" i="1"/>
  <c r="P326" i="1"/>
  <c r="P232" i="1"/>
  <c r="P259" i="1"/>
  <c r="P238" i="1"/>
  <c r="P163" i="1"/>
  <c r="P196" i="1"/>
  <c r="P193" i="1"/>
  <c r="P370" i="1"/>
  <c r="P208" i="1"/>
  <c r="P221" i="1"/>
  <c r="P260" i="1"/>
  <c r="P240" i="1"/>
  <c r="P404" i="1"/>
  <c r="P175" i="1"/>
  <c r="P345" i="1"/>
  <c r="P153" i="1"/>
  <c r="P364" i="1"/>
  <c r="P220" i="1"/>
  <c r="P159" i="1"/>
  <c r="P291" i="1"/>
  <c r="P214" i="1"/>
  <c r="P396" i="1"/>
  <c r="P380" i="1"/>
  <c r="P179" i="1"/>
  <c r="P312" i="1"/>
  <c r="P372" i="1"/>
  <c r="P379" i="1"/>
  <c r="P325" i="1"/>
  <c r="P399" i="1"/>
  <c r="P316" i="1"/>
  <c r="P199" i="1"/>
  <c r="P183" i="1"/>
  <c r="P353" i="1"/>
  <c r="P198" i="1"/>
  <c r="P309" i="1"/>
  <c r="P274" i="1"/>
  <c r="P218" i="1"/>
  <c r="P420" i="1"/>
  <c r="P172" i="1"/>
  <c r="P204" i="1"/>
  <c r="P423" i="1"/>
  <c r="P343" i="1"/>
  <c r="P278" i="1"/>
  <c r="P262" i="1"/>
  <c r="P341" i="1"/>
  <c r="P277" i="1"/>
  <c r="P394" i="1"/>
  <c r="P202" i="1"/>
  <c r="P355" i="1"/>
  <c r="P156" i="1"/>
  <c r="P246" i="1"/>
  <c r="P410" i="1"/>
  <c r="P197" i="1"/>
  <c r="P334" i="1"/>
  <c r="P143" i="1"/>
  <c r="P210" i="1"/>
  <c r="P247" i="1"/>
  <c r="P300" i="1"/>
  <c r="P425" i="1"/>
  <c r="P266" i="1"/>
  <c r="P308" i="1"/>
  <c r="P239" i="1"/>
  <c r="P297" i="1"/>
  <c r="P362" i="1"/>
  <c r="P267" i="1"/>
  <c r="P352" i="1"/>
  <c r="P171" i="1"/>
  <c r="P416" i="1"/>
  <c r="P261" i="1"/>
  <c r="P287" i="1"/>
  <c r="P176" i="1"/>
  <c r="P360" i="1"/>
  <c r="P414" i="1"/>
  <c r="P402" i="1"/>
  <c r="P177" i="1"/>
  <c r="P317" i="1"/>
  <c r="P252" i="1"/>
  <c r="P160" i="1"/>
  <c r="P323" i="1"/>
  <c r="P361" i="1"/>
  <c r="P397" i="1"/>
  <c r="P206" i="1"/>
  <c r="P339" i="1"/>
  <c r="P330" i="1"/>
  <c r="P254" i="1"/>
  <c r="P306" i="1"/>
  <c r="P421" i="1"/>
  <c r="P383" i="1"/>
  <c r="P403" i="1"/>
  <c r="P359" i="1"/>
  <c r="P347" i="1"/>
  <c r="P321" i="1"/>
  <c r="P280" i="1"/>
  <c r="P337" i="1"/>
  <c r="P270" i="1"/>
  <c r="P212" i="1"/>
  <c r="P182" i="1"/>
  <c r="P338" i="1"/>
  <c r="P375" i="1"/>
  <c r="P146" i="1"/>
  <c r="P173" i="1"/>
  <c r="P332" i="1"/>
  <c r="P398" i="1"/>
  <c r="P149" i="1"/>
  <c r="P322" i="1"/>
  <c r="P313" i="1"/>
  <c r="P376" i="1"/>
  <c r="P385" i="1"/>
  <c r="P188" i="1"/>
  <c r="P349" i="1"/>
  <c r="P422" i="1"/>
  <c r="P328" i="1"/>
  <c r="P201" i="1"/>
  <c r="P307" i="1"/>
  <c r="P185" i="1"/>
  <c r="P346" i="1"/>
  <c r="P391" i="1"/>
  <c r="P195" i="1"/>
  <c r="P378" i="1"/>
  <c r="P191" i="1"/>
  <c r="P299" i="1"/>
  <c r="P236" i="1"/>
  <c r="P207" i="1"/>
  <c r="P319" i="1"/>
  <c r="P233" i="1"/>
  <c r="P186" i="1"/>
  <c r="P294" i="1"/>
  <c r="P219" i="1"/>
  <c r="P181" i="1"/>
  <c r="P158" i="1"/>
  <c r="P405" i="1"/>
  <c r="P165" i="1"/>
  <c r="P253" i="1"/>
  <c r="P356" i="1"/>
  <c r="P211" i="1"/>
  <c r="P377" i="1"/>
  <c r="P164" i="1"/>
  <c r="P200" i="1"/>
  <c r="P411" i="1"/>
  <c r="P279" i="1"/>
  <c r="P335" i="1"/>
  <c r="P366" i="1"/>
  <c r="P329" i="1"/>
  <c r="P263" i="1"/>
  <c r="P157" i="1"/>
  <c r="P155" i="1"/>
  <c r="P348" i="1"/>
  <c r="P166" i="1"/>
  <c r="P224" i="1"/>
  <c r="P393" i="1"/>
  <c r="P152" i="1"/>
  <c r="P145" i="1"/>
  <c r="P228" i="1"/>
  <c r="P282" i="1"/>
  <c r="P184" i="1"/>
  <c r="P298" i="1"/>
  <c r="P168" i="1"/>
  <c r="P413" i="1"/>
  <c r="P350" i="1"/>
  <c r="P374" i="1"/>
  <c r="P295" i="1"/>
  <c r="P243" i="1"/>
  <c r="P293" i="1"/>
  <c r="P194" i="1"/>
  <c r="P205" i="1"/>
  <c r="P178" i="1"/>
  <c r="P268" i="1"/>
  <c r="P169" i="1"/>
  <c r="P264" i="1"/>
  <c r="P310" i="1"/>
  <c r="P269" i="1"/>
  <c r="P187" i="1"/>
  <c r="P424" i="1"/>
  <c r="P170" i="1"/>
  <c r="P276" i="1"/>
  <c r="P342" i="1"/>
  <c r="P244" i="1"/>
  <c r="P150" i="1"/>
  <c r="P387" i="1"/>
  <c r="P248" i="1"/>
  <c r="P235" i="1"/>
  <c r="P147" i="1"/>
  <c r="P412" i="1"/>
  <c r="P365" i="1"/>
  <c r="P284" i="1"/>
  <c r="P275" i="1"/>
  <c r="P237" i="1"/>
  <c r="P418" i="1"/>
  <c r="P368" i="1"/>
  <c r="P167" i="1"/>
  <c r="P354" i="1"/>
  <c r="P217" i="1"/>
  <c r="P161" i="1"/>
  <c r="P304" i="1"/>
  <c r="P258" i="1"/>
  <c r="P144" i="1"/>
  <c r="P333" i="1"/>
  <c r="P226" i="1"/>
  <c r="P314" i="1"/>
  <c r="P386" i="1"/>
  <c r="P395" i="1"/>
  <c r="P190" i="1"/>
  <c r="P371" i="1"/>
  <c r="P189" i="1"/>
  <c r="P283" i="1"/>
  <c r="P340" i="1"/>
  <c r="P426" i="1"/>
  <c r="AL2" i="4" l="1"/>
  <c r="W428" i="1"/>
  <c r="X144" i="1"/>
  <c r="X145" i="1"/>
  <c r="X146" i="1"/>
  <c r="X147" i="1"/>
  <c r="X148" i="1"/>
  <c r="X149" i="1"/>
  <c r="X150" i="1"/>
  <c r="X151" i="1"/>
  <c r="X152" i="1"/>
  <c r="X153" i="1"/>
  <c r="X154" i="1"/>
  <c r="X155" i="1"/>
  <c r="X156" i="1"/>
  <c r="X157" i="1"/>
  <c r="X158" i="1"/>
  <c r="X159" i="1"/>
  <c r="X160" i="1"/>
  <c r="X161" i="1"/>
  <c r="X162" i="1"/>
  <c r="X163" i="1"/>
  <c r="X164" i="1"/>
  <c r="X165" i="1"/>
  <c r="X166" i="1"/>
  <c r="X167" i="1"/>
  <c r="X168" i="1"/>
  <c r="X169" i="1"/>
  <c r="X170" i="1"/>
  <c r="X171" i="1"/>
  <c r="X172" i="1"/>
  <c r="X173" i="1"/>
  <c r="X174" i="1"/>
  <c r="X175" i="1"/>
  <c r="X176" i="1"/>
  <c r="X177" i="1"/>
  <c r="X178" i="1"/>
  <c r="X179" i="1"/>
  <c r="X180" i="1"/>
  <c r="X181" i="1"/>
  <c r="X182" i="1"/>
  <c r="X183" i="1"/>
  <c r="X184" i="1"/>
  <c r="X185" i="1"/>
  <c r="X186" i="1"/>
  <c r="X187" i="1"/>
  <c r="X188" i="1"/>
  <c r="X189" i="1"/>
  <c r="X190" i="1"/>
  <c r="X191" i="1"/>
  <c r="X192" i="1"/>
  <c r="X193" i="1"/>
  <c r="X194" i="1"/>
  <c r="X195" i="1"/>
  <c r="X196" i="1"/>
  <c r="X197" i="1"/>
  <c r="X198" i="1"/>
  <c r="X199" i="1"/>
  <c r="X200" i="1"/>
  <c r="X201" i="1"/>
  <c r="X202" i="1"/>
  <c r="X203" i="1"/>
  <c r="X204" i="1"/>
  <c r="X205" i="1"/>
  <c r="X206" i="1"/>
  <c r="X207" i="1"/>
  <c r="X208" i="1"/>
  <c r="X209" i="1"/>
  <c r="X210" i="1"/>
  <c r="X211" i="1"/>
  <c r="X212" i="1"/>
  <c r="X213" i="1"/>
  <c r="X214" i="1"/>
  <c r="X215" i="1"/>
  <c r="X216" i="1"/>
  <c r="X217" i="1"/>
  <c r="X218" i="1"/>
  <c r="X219" i="1"/>
  <c r="X220" i="1"/>
  <c r="X221" i="1"/>
  <c r="X222" i="1"/>
  <c r="X223" i="1"/>
  <c r="X224" i="1"/>
  <c r="X225" i="1"/>
  <c r="X226" i="1"/>
  <c r="X227" i="1"/>
  <c r="X228" i="1"/>
  <c r="X229" i="1"/>
  <c r="X230" i="1"/>
  <c r="X231" i="1"/>
  <c r="X232" i="1"/>
  <c r="X233" i="1"/>
  <c r="X234" i="1"/>
  <c r="X235" i="1"/>
  <c r="X236" i="1"/>
  <c r="X237" i="1"/>
  <c r="X238" i="1"/>
  <c r="X239" i="1"/>
  <c r="X240" i="1"/>
  <c r="X241" i="1"/>
  <c r="X242" i="1"/>
  <c r="X243" i="1"/>
  <c r="X244" i="1"/>
  <c r="X245" i="1"/>
  <c r="X246" i="1"/>
  <c r="X247" i="1"/>
  <c r="X248" i="1"/>
  <c r="X249" i="1"/>
  <c r="X250" i="1"/>
  <c r="X251" i="1"/>
  <c r="X252" i="1"/>
  <c r="X253" i="1"/>
  <c r="X254" i="1"/>
  <c r="X255" i="1"/>
  <c r="X256" i="1"/>
  <c r="X257" i="1"/>
  <c r="X258" i="1"/>
  <c r="X259" i="1"/>
  <c r="X260" i="1"/>
  <c r="X261" i="1"/>
  <c r="X262" i="1"/>
  <c r="X263" i="1"/>
  <c r="X264" i="1"/>
  <c r="X265" i="1"/>
  <c r="X266" i="1"/>
  <c r="X267" i="1"/>
  <c r="X268" i="1"/>
  <c r="X269" i="1"/>
  <c r="X270" i="1"/>
  <c r="X271" i="1"/>
  <c r="X272" i="1"/>
  <c r="X273" i="1"/>
  <c r="X274" i="1"/>
  <c r="X275" i="1"/>
  <c r="X276" i="1"/>
  <c r="X277" i="1"/>
  <c r="X278" i="1"/>
  <c r="X279" i="1"/>
  <c r="X280" i="1"/>
  <c r="X281" i="1"/>
  <c r="X282" i="1"/>
  <c r="X283" i="1"/>
  <c r="X284" i="1"/>
  <c r="X285" i="1"/>
  <c r="X286" i="1"/>
  <c r="X287" i="1"/>
  <c r="X288" i="1"/>
  <c r="X289" i="1"/>
  <c r="X290" i="1"/>
  <c r="X291" i="1"/>
  <c r="X292" i="1"/>
  <c r="X293" i="1"/>
  <c r="X294" i="1"/>
  <c r="X295" i="1"/>
  <c r="X296" i="1"/>
  <c r="X297" i="1"/>
  <c r="X298" i="1"/>
  <c r="X299" i="1"/>
  <c r="X300" i="1"/>
  <c r="X301" i="1"/>
  <c r="X302" i="1"/>
  <c r="X303" i="1"/>
  <c r="X304" i="1"/>
  <c r="X305" i="1"/>
  <c r="X306" i="1"/>
  <c r="X307" i="1"/>
  <c r="X308" i="1"/>
  <c r="X309" i="1"/>
  <c r="X310" i="1"/>
  <c r="X311" i="1"/>
  <c r="X312" i="1"/>
  <c r="X313" i="1"/>
  <c r="X314" i="1"/>
  <c r="X315" i="1"/>
  <c r="X316" i="1"/>
  <c r="X317" i="1"/>
  <c r="X318" i="1"/>
  <c r="X319" i="1"/>
  <c r="X320" i="1"/>
  <c r="X321" i="1"/>
  <c r="X322" i="1"/>
  <c r="X323" i="1"/>
  <c r="X324" i="1"/>
  <c r="X325" i="1"/>
  <c r="X326" i="1"/>
  <c r="X327" i="1"/>
  <c r="X328" i="1"/>
  <c r="X329" i="1"/>
  <c r="X330" i="1"/>
  <c r="X331" i="1"/>
  <c r="X332" i="1"/>
  <c r="X333" i="1"/>
  <c r="X334" i="1"/>
  <c r="X335" i="1"/>
  <c r="X336" i="1"/>
  <c r="X337" i="1"/>
  <c r="X338" i="1"/>
  <c r="X339" i="1"/>
  <c r="X340" i="1"/>
  <c r="X341" i="1"/>
  <c r="X342" i="1"/>
  <c r="X343" i="1"/>
  <c r="X344" i="1"/>
  <c r="X345" i="1"/>
  <c r="X346" i="1"/>
  <c r="X347" i="1"/>
  <c r="X348" i="1"/>
  <c r="X349" i="1"/>
  <c r="X350" i="1"/>
  <c r="X351" i="1"/>
  <c r="X352" i="1"/>
  <c r="X353" i="1"/>
  <c r="X354" i="1"/>
  <c r="X355" i="1"/>
  <c r="X356" i="1"/>
  <c r="X357" i="1"/>
  <c r="X358" i="1"/>
  <c r="X359" i="1"/>
  <c r="X360" i="1"/>
  <c r="X361" i="1"/>
  <c r="X362" i="1"/>
  <c r="X363" i="1"/>
  <c r="X364" i="1"/>
  <c r="X365" i="1"/>
  <c r="X366" i="1"/>
  <c r="X367" i="1"/>
  <c r="X368" i="1"/>
  <c r="X369" i="1"/>
  <c r="X370" i="1"/>
  <c r="X371" i="1"/>
  <c r="X372" i="1"/>
  <c r="X373" i="1"/>
  <c r="X374" i="1"/>
  <c r="X375" i="1"/>
  <c r="X376" i="1"/>
  <c r="X377" i="1"/>
  <c r="X378" i="1"/>
  <c r="X379" i="1"/>
  <c r="X380" i="1"/>
  <c r="X381" i="1"/>
  <c r="X382" i="1"/>
  <c r="X383" i="1"/>
  <c r="X384" i="1"/>
  <c r="X385" i="1"/>
  <c r="X386" i="1"/>
  <c r="X387" i="1"/>
  <c r="X388" i="1"/>
  <c r="X389" i="1"/>
  <c r="X390" i="1"/>
  <c r="X391" i="1"/>
  <c r="X392" i="1"/>
  <c r="X393" i="1"/>
  <c r="X394" i="1"/>
  <c r="X395" i="1"/>
  <c r="X396" i="1"/>
  <c r="X397" i="1"/>
  <c r="X398" i="1"/>
  <c r="X399" i="1"/>
  <c r="X400" i="1"/>
  <c r="X401" i="1"/>
  <c r="X402" i="1"/>
  <c r="X403" i="1"/>
  <c r="X404" i="1"/>
  <c r="X405" i="1"/>
  <c r="X406" i="1"/>
  <c r="X407" i="1"/>
  <c r="X408" i="1"/>
  <c r="X409" i="1"/>
  <c r="X410" i="1"/>
  <c r="X411" i="1"/>
  <c r="X412" i="1"/>
  <c r="X413" i="1"/>
  <c r="X414" i="1"/>
  <c r="X415" i="1"/>
  <c r="X416" i="1"/>
  <c r="X417" i="1"/>
  <c r="X418" i="1"/>
  <c r="X419" i="1"/>
  <c r="X420" i="1"/>
  <c r="X421" i="1"/>
  <c r="X422" i="1"/>
  <c r="X423" i="1"/>
  <c r="X424" i="1"/>
  <c r="X425" i="1"/>
  <c r="X55" i="1"/>
  <c r="X131" i="1"/>
  <c r="X69" i="1"/>
  <c r="X60" i="1"/>
  <c r="X87" i="1"/>
  <c r="X100" i="1"/>
  <c r="X108" i="1"/>
  <c r="X115" i="1"/>
  <c r="X105" i="1"/>
  <c r="X88" i="1"/>
  <c r="X68" i="1"/>
  <c r="X110" i="1"/>
  <c r="X52" i="1"/>
  <c r="X82" i="1"/>
  <c r="X81" i="1"/>
  <c r="X35" i="1"/>
  <c r="X103" i="1"/>
  <c r="X92" i="1"/>
  <c r="X126" i="1"/>
  <c r="X101" i="1"/>
  <c r="X32" i="1"/>
  <c r="X96" i="1"/>
  <c r="X142" i="1"/>
  <c r="X41" i="1"/>
  <c r="X42" i="1"/>
  <c r="X91" i="1"/>
  <c r="X13" i="1"/>
  <c r="X134" i="1"/>
  <c r="X21" i="1"/>
  <c r="X137" i="1"/>
  <c r="X17" i="1"/>
  <c r="X31" i="1"/>
  <c r="X58" i="1"/>
  <c r="X136" i="1"/>
  <c r="X70" i="1"/>
  <c r="X25" i="1"/>
  <c r="X98" i="1"/>
  <c r="X24" i="1"/>
  <c r="X19" i="1"/>
  <c r="X140" i="1"/>
  <c r="X93" i="1"/>
  <c r="X112" i="1"/>
  <c r="X130" i="1"/>
  <c r="X6" i="1"/>
  <c r="X71" i="1"/>
  <c r="X47" i="1"/>
  <c r="X99" i="1"/>
  <c r="X43" i="1"/>
  <c r="X129" i="1"/>
  <c r="X95" i="1"/>
  <c r="X46" i="1"/>
  <c r="X28" i="1"/>
  <c r="X89" i="1"/>
  <c r="X16" i="1"/>
  <c r="X51" i="1"/>
  <c r="X57" i="1"/>
  <c r="X121" i="1"/>
  <c r="X79" i="1"/>
  <c r="X102" i="1"/>
  <c r="X5" i="1"/>
  <c r="X109" i="1"/>
  <c r="X49" i="1"/>
  <c r="X123" i="1"/>
  <c r="X111" i="1"/>
  <c r="X10" i="1"/>
  <c r="X9" i="1"/>
  <c r="X139" i="1"/>
  <c r="X15" i="1"/>
  <c r="X90" i="1"/>
  <c r="X63" i="1"/>
  <c r="X85" i="1"/>
  <c r="X4" i="1"/>
  <c r="X75" i="1"/>
  <c r="X23" i="1"/>
  <c r="X53" i="1"/>
  <c r="X135" i="1"/>
  <c r="X54" i="1"/>
  <c r="X127" i="1"/>
  <c r="X20" i="1"/>
  <c r="X141" i="1"/>
  <c r="X22" i="1"/>
  <c r="X62" i="1"/>
  <c r="X33" i="1"/>
  <c r="X125" i="1"/>
  <c r="X38" i="1"/>
  <c r="X97" i="1"/>
  <c r="X107" i="1"/>
  <c r="X113" i="1"/>
  <c r="X18" i="1"/>
  <c r="X61" i="1"/>
  <c r="X14" i="1"/>
  <c r="X30" i="1"/>
  <c r="X78" i="1"/>
  <c r="X77" i="1"/>
  <c r="X104" i="1"/>
  <c r="X34" i="1"/>
  <c r="X132" i="1"/>
  <c r="X26" i="1"/>
  <c r="X133" i="1"/>
  <c r="X56" i="1"/>
  <c r="X44" i="1"/>
  <c r="X7" i="1"/>
  <c r="X80" i="1"/>
  <c r="X64" i="1"/>
  <c r="X65" i="1"/>
  <c r="X94" i="1"/>
  <c r="X128" i="1"/>
  <c r="X39" i="1"/>
  <c r="X11" i="1"/>
  <c r="X45" i="1"/>
  <c r="X119" i="1"/>
  <c r="X73" i="1"/>
  <c r="X8" i="1"/>
  <c r="X114" i="1"/>
  <c r="X120" i="1"/>
  <c r="X83" i="1"/>
  <c r="X138" i="1"/>
  <c r="X59" i="1"/>
  <c r="X37" i="1"/>
  <c r="X50" i="1"/>
  <c r="X106" i="1"/>
  <c r="X12" i="1"/>
  <c r="X29" i="1"/>
  <c r="X116" i="1"/>
  <c r="X66" i="1"/>
  <c r="X86" i="1"/>
  <c r="X122" i="1"/>
  <c r="X84" i="1"/>
  <c r="X76" i="1"/>
  <c r="X74" i="1"/>
  <c r="X36" i="1"/>
  <c r="X27" i="1"/>
  <c r="X67" i="1"/>
  <c r="X48" i="1"/>
  <c r="X124" i="1"/>
  <c r="X40" i="1"/>
  <c r="X118" i="1"/>
  <c r="X72" i="1"/>
  <c r="X117" i="1"/>
  <c r="X143" i="1"/>
  <c r="R144" i="1"/>
  <c r="R145" i="1"/>
  <c r="R146" i="1"/>
  <c r="R147" i="1"/>
  <c r="R148" i="1"/>
  <c r="R149" i="1"/>
  <c r="R150" i="1"/>
  <c r="R151" i="1"/>
  <c r="R152" i="1"/>
  <c r="R153" i="1"/>
  <c r="R154" i="1"/>
  <c r="R155" i="1"/>
  <c r="R156" i="1"/>
  <c r="R157" i="1"/>
  <c r="R158" i="1"/>
  <c r="R159" i="1"/>
  <c r="R160" i="1"/>
  <c r="R161" i="1"/>
  <c r="R162" i="1"/>
  <c r="R163" i="1"/>
  <c r="R164" i="1"/>
  <c r="R165" i="1"/>
  <c r="R166" i="1"/>
  <c r="R167" i="1"/>
  <c r="R168" i="1"/>
  <c r="R169" i="1"/>
  <c r="R170" i="1"/>
  <c r="R171" i="1"/>
  <c r="R172" i="1"/>
  <c r="R173" i="1"/>
  <c r="R174" i="1"/>
  <c r="R175" i="1"/>
  <c r="R176" i="1"/>
  <c r="R177" i="1"/>
  <c r="R178" i="1"/>
  <c r="R179" i="1"/>
  <c r="R180" i="1"/>
  <c r="R181" i="1"/>
  <c r="R182" i="1"/>
  <c r="R183" i="1"/>
  <c r="R184" i="1"/>
  <c r="R185" i="1"/>
  <c r="R186" i="1"/>
  <c r="R187" i="1"/>
  <c r="R188" i="1"/>
  <c r="R189" i="1"/>
  <c r="R190" i="1"/>
  <c r="R191" i="1"/>
  <c r="R192" i="1"/>
  <c r="R193" i="1"/>
  <c r="R194" i="1"/>
  <c r="R195" i="1"/>
  <c r="R196" i="1"/>
  <c r="R197" i="1"/>
  <c r="R198" i="1"/>
  <c r="R199" i="1"/>
  <c r="R200" i="1"/>
  <c r="R201" i="1"/>
  <c r="R202" i="1"/>
  <c r="R203" i="1"/>
  <c r="R204" i="1"/>
  <c r="R205" i="1"/>
  <c r="R206" i="1"/>
  <c r="R207" i="1"/>
  <c r="R208" i="1"/>
  <c r="R209" i="1"/>
  <c r="R210" i="1"/>
  <c r="R211" i="1"/>
  <c r="R212" i="1"/>
  <c r="R213" i="1"/>
  <c r="R214" i="1"/>
  <c r="R215" i="1"/>
  <c r="R216" i="1"/>
  <c r="R217" i="1"/>
  <c r="R218" i="1"/>
  <c r="R219" i="1"/>
  <c r="R220" i="1"/>
  <c r="R221" i="1"/>
  <c r="R222" i="1"/>
  <c r="R223" i="1"/>
  <c r="R224" i="1"/>
  <c r="R225" i="1"/>
  <c r="R226" i="1"/>
  <c r="R227" i="1"/>
  <c r="R228" i="1"/>
  <c r="R229" i="1"/>
  <c r="R230" i="1"/>
  <c r="R231" i="1"/>
  <c r="R232" i="1"/>
  <c r="R233" i="1"/>
  <c r="R234" i="1"/>
  <c r="R235" i="1"/>
  <c r="R236" i="1"/>
  <c r="R237" i="1"/>
  <c r="R238" i="1"/>
  <c r="R239" i="1"/>
  <c r="R240" i="1"/>
  <c r="R241" i="1"/>
  <c r="R242" i="1"/>
  <c r="R243" i="1"/>
  <c r="R244" i="1"/>
  <c r="R245" i="1"/>
  <c r="R246" i="1"/>
  <c r="R247" i="1"/>
  <c r="R248" i="1"/>
  <c r="R249" i="1"/>
  <c r="R250" i="1"/>
  <c r="R251" i="1"/>
  <c r="R252" i="1"/>
  <c r="R253" i="1"/>
  <c r="R254" i="1"/>
  <c r="R255" i="1"/>
  <c r="R256" i="1"/>
  <c r="R257" i="1"/>
  <c r="R258" i="1"/>
  <c r="R259" i="1"/>
  <c r="R260" i="1"/>
  <c r="R261" i="1"/>
  <c r="R262" i="1"/>
  <c r="R263" i="1"/>
  <c r="R264" i="1"/>
  <c r="R265" i="1"/>
  <c r="R266" i="1"/>
  <c r="R267" i="1"/>
  <c r="R268" i="1"/>
  <c r="R269" i="1"/>
  <c r="R270" i="1"/>
  <c r="R271" i="1"/>
  <c r="R272" i="1"/>
  <c r="R273" i="1"/>
  <c r="R274" i="1"/>
  <c r="R275" i="1"/>
  <c r="R276" i="1"/>
  <c r="R277" i="1"/>
  <c r="R278" i="1"/>
  <c r="R279" i="1"/>
  <c r="R280" i="1"/>
  <c r="R281" i="1"/>
  <c r="R282" i="1"/>
  <c r="R283" i="1"/>
  <c r="R284" i="1"/>
  <c r="R285" i="1"/>
  <c r="R286" i="1"/>
  <c r="R287" i="1"/>
  <c r="R288" i="1"/>
  <c r="R289" i="1"/>
  <c r="R290" i="1"/>
  <c r="R291" i="1"/>
  <c r="R292" i="1"/>
  <c r="R426" i="1"/>
  <c r="R293" i="1"/>
  <c r="R294" i="1"/>
  <c r="R295" i="1"/>
  <c r="R296" i="1"/>
  <c r="R297" i="1"/>
  <c r="R298" i="1"/>
  <c r="R299" i="1"/>
  <c r="R300" i="1"/>
  <c r="R301" i="1"/>
  <c r="R302" i="1"/>
  <c r="R303" i="1"/>
  <c r="R304" i="1"/>
  <c r="R305" i="1"/>
  <c r="R306" i="1"/>
  <c r="R307" i="1"/>
  <c r="R308" i="1"/>
  <c r="R309" i="1"/>
  <c r="R310" i="1"/>
  <c r="R311" i="1"/>
  <c r="R312" i="1"/>
  <c r="R313" i="1"/>
  <c r="R314" i="1"/>
  <c r="R315" i="1"/>
  <c r="R316" i="1"/>
  <c r="R317" i="1"/>
  <c r="R318" i="1"/>
  <c r="R319" i="1"/>
  <c r="R320" i="1"/>
  <c r="R321" i="1"/>
  <c r="R322" i="1"/>
  <c r="R323" i="1"/>
  <c r="R324" i="1"/>
  <c r="R325" i="1"/>
  <c r="R326" i="1"/>
  <c r="R327" i="1"/>
  <c r="R328" i="1"/>
  <c r="R329" i="1"/>
  <c r="R330" i="1"/>
  <c r="R331" i="1"/>
  <c r="R332" i="1"/>
  <c r="R333" i="1"/>
  <c r="R334" i="1"/>
  <c r="R335" i="1"/>
  <c r="R336" i="1"/>
  <c r="R337" i="1"/>
  <c r="R338" i="1"/>
  <c r="R339" i="1"/>
  <c r="R340" i="1"/>
  <c r="R341" i="1"/>
  <c r="R342" i="1"/>
  <c r="R343" i="1"/>
  <c r="R344" i="1"/>
  <c r="R345" i="1"/>
  <c r="R346" i="1"/>
  <c r="R347" i="1"/>
  <c r="R348" i="1"/>
  <c r="R349" i="1"/>
  <c r="R350" i="1"/>
  <c r="R351" i="1"/>
  <c r="R352" i="1"/>
  <c r="R353" i="1"/>
  <c r="R354" i="1"/>
  <c r="R355" i="1"/>
  <c r="R356" i="1"/>
  <c r="R357" i="1"/>
  <c r="R358" i="1"/>
  <c r="R359" i="1"/>
  <c r="R360" i="1"/>
  <c r="R361" i="1"/>
  <c r="R362" i="1"/>
  <c r="R363" i="1"/>
  <c r="R364" i="1"/>
  <c r="R365" i="1"/>
  <c r="R366" i="1"/>
  <c r="R367" i="1"/>
  <c r="R368" i="1"/>
  <c r="R369" i="1"/>
  <c r="R370" i="1"/>
  <c r="R371" i="1"/>
  <c r="R372" i="1"/>
  <c r="R373" i="1"/>
  <c r="R374" i="1"/>
  <c r="R375" i="1"/>
  <c r="R376" i="1"/>
  <c r="R377" i="1"/>
  <c r="R378" i="1"/>
  <c r="R379" i="1"/>
  <c r="R380" i="1"/>
  <c r="R381" i="1"/>
  <c r="R382" i="1"/>
  <c r="R383" i="1"/>
  <c r="R384" i="1"/>
  <c r="R385" i="1"/>
  <c r="R386" i="1"/>
  <c r="R387" i="1"/>
  <c r="R388" i="1"/>
  <c r="R389" i="1"/>
  <c r="R390" i="1"/>
  <c r="R391" i="1"/>
  <c r="R392" i="1"/>
  <c r="R393" i="1"/>
  <c r="R394" i="1"/>
  <c r="R395" i="1"/>
  <c r="R396" i="1"/>
  <c r="R397" i="1"/>
  <c r="R398" i="1"/>
  <c r="R399" i="1"/>
  <c r="R400" i="1"/>
  <c r="R401" i="1"/>
  <c r="R402" i="1"/>
  <c r="R403" i="1"/>
  <c r="R404" i="1"/>
  <c r="R405" i="1"/>
  <c r="R406" i="1"/>
  <c r="R407" i="1"/>
  <c r="R408" i="1"/>
  <c r="R409" i="1"/>
  <c r="R410" i="1"/>
  <c r="R411" i="1"/>
  <c r="R412" i="1"/>
  <c r="R413" i="1"/>
  <c r="R414" i="1"/>
  <c r="R415" i="1"/>
  <c r="R416" i="1"/>
  <c r="R417" i="1"/>
  <c r="R418" i="1"/>
  <c r="R419" i="1"/>
  <c r="R420" i="1"/>
  <c r="R421" i="1"/>
  <c r="R422" i="1"/>
  <c r="R423" i="1"/>
  <c r="R424" i="1"/>
  <c r="R425" i="1"/>
  <c r="R55" i="1"/>
  <c r="R131" i="1"/>
  <c r="R69" i="1"/>
  <c r="R60" i="1"/>
  <c r="R87" i="1"/>
  <c r="R100" i="1"/>
  <c r="R108" i="1"/>
  <c r="R115" i="1"/>
  <c r="R105" i="1"/>
  <c r="R88" i="1"/>
  <c r="R68" i="1"/>
  <c r="R110" i="1"/>
  <c r="R52" i="1"/>
  <c r="R82" i="1"/>
  <c r="R81" i="1"/>
  <c r="R35" i="1"/>
  <c r="R103" i="1"/>
  <c r="R92" i="1"/>
  <c r="R126" i="1"/>
  <c r="R101" i="1"/>
  <c r="R32" i="1"/>
  <c r="R96" i="1"/>
  <c r="R142" i="1"/>
  <c r="R41" i="1"/>
  <c r="R42" i="1"/>
  <c r="R91" i="1"/>
  <c r="R13" i="1"/>
  <c r="R134" i="1"/>
  <c r="R21" i="1"/>
  <c r="R137" i="1"/>
  <c r="R17" i="1"/>
  <c r="R31" i="1"/>
  <c r="R58" i="1"/>
  <c r="R136" i="1"/>
  <c r="R70" i="1"/>
  <c r="R25" i="1"/>
  <c r="R98" i="1"/>
  <c r="R24" i="1"/>
  <c r="R19" i="1"/>
  <c r="R140" i="1"/>
  <c r="R93" i="1"/>
  <c r="R112" i="1"/>
  <c r="R130" i="1"/>
  <c r="R6" i="1"/>
  <c r="R71" i="1"/>
  <c r="R47" i="1"/>
  <c r="R99" i="1"/>
  <c r="R43" i="1"/>
  <c r="R129" i="1"/>
  <c r="R95" i="1"/>
  <c r="R46" i="1"/>
  <c r="R28" i="1"/>
  <c r="R89" i="1"/>
  <c r="R16" i="1"/>
  <c r="R51" i="1"/>
  <c r="R57" i="1"/>
  <c r="R121" i="1"/>
  <c r="R79" i="1"/>
  <c r="R102" i="1"/>
  <c r="R5" i="1"/>
  <c r="R109" i="1"/>
  <c r="R49" i="1"/>
  <c r="R123" i="1"/>
  <c r="R111" i="1"/>
  <c r="R10" i="1"/>
  <c r="R9" i="1"/>
  <c r="R139" i="1"/>
  <c r="R15" i="1"/>
  <c r="R90" i="1"/>
  <c r="R63" i="1"/>
  <c r="R85" i="1"/>
  <c r="R4" i="1"/>
  <c r="R75" i="1"/>
  <c r="R23" i="1"/>
  <c r="R53" i="1"/>
  <c r="R135" i="1"/>
  <c r="R54" i="1"/>
  <c r="R127" i="1"/>
  <c r="R20" i="1"/>
  <c r="R141" i="1"/>
  <c r="R22" i="1"/>
  <c r="R62" i="1"/>
  <c r="R33" i="1"/>
  <c r="R125" i="1"/>
  <c r="R38" i="1"/>
  <c r="R97" i="1"/>
  <c r="R107" i="1"/>
  <c r="R113" i="1"/>
  <c r="R18" i="1"/>
  <c r="R61" i="1"/>
  <c r="R14" i="1"/>
  <c r="R30" i="1"/>
  <c r="R78" i="1"/>
  <c r="R77" i="1"/>
  <c r="R104" i="1"/>
  <c r="R34" i="1"/>
  <c r="R132" i="1"/>
  <c r="R26" i="1"/>
  <c r="R133" i="1"/>
  <c r="R56" i="1"/>
  <c r="R44" i="1"/>
  <c r="R7" i="1"/>
  <c r="R80" i="1"/>
  <c r="R64" i="1"/>
  <c r="R65" i="1"/>
  <c r="R94" i="1"/>
  <c r="R128" i="1"/>
  <c r="R39" i="1"/>
  <c r="R11" i="1"/>
  <c r="R45" i="1"/>
  <c r="R119" i="1"/>
  <c r="R73" i="1"/>
  <c r="R8" i="1"/>
  <c r="R114" i="1"/>
  <c r="R120" i="1"/>
  <c r="R83" i="1"/>
  <c r="R138" i="1"/>
  <c r="R59" i="1"/>
  <c r="R37" i="1"/>
  <c r="R50" i="1"/>
  <c r="R106" i="1"/>
  <c r="R12" i="1"/>
  <c r="R29" i="1"/>
  <c r="R116" i="1"/>
  <c r="R66" i="1"/>
  <c r="R86" i="1"/>
  <c r="R122" i="1"/>
  <c r="R84" i="1"/>
  <c r="R76" i="1"/>
  <c r="R74" i="1"/>
  <c r="R36" i="1"/>
  <c r="R27" i="1"/>
  <c r="R67" i="1"/>
  <c r="R48" i="1"/>
  <c r="R124" i="1"/>
  <c r="R40" i="1"/>
  <c r="R118" i="1"/>
  <c r="R72" i="1"/>
  <c r="R117" i="1"/>
  <c r="R143" i="1"/>
  <c r="R428" i="1" l="1"/>
  <c r="K144" i="1"/>
  <c r="L144" i="1" s="1"/>
  <c r="K145" i="1"/>
  <c r="L145" i="1" s="1"/>
  <c r="K146" i="1"/>
  <c r="L146" i="1" s="1"/>
  <c r="K147" i="1"/>
  <c r="L147" i="1" s="1"/>
  <c r="K5" i="1"/>
  <c r="L5" i="1" s="1"/>
  <c r="K148" i="1"/>
  <c r="L148" i="1" s="1"/>
  <c r="K149" i="1"/>
  <c r="L149" i="1" s="1"/>
  <c r="K385" i="1"/>
  <c r="L385" i="1" s="1"/>
  <c r="K150" i="1"/>
  <c r="L150" i="1" s="1"/>
  <c r="K151" i="1"/>
  <c r="L151" i="1" s="1"/>
  <c r="K152" i="1"/>
  <c r="L152" i="1" s="1"/>
  <c r="K6" i="1"/>
  <c r="L6" i="1" s="1"/>
  <c r="K7" i="1"/>
  <c r="L7" i="1" s="1"/>
  <c r="K154" i="1"/>
  <c r="L154" i="1" s="1"/>
  <c r="K8" i="1"/>
  <c r="L8" i="1" s="1"/>
  <c r="K9" i="1"/>
  <c r="L9" i="1" s="1"/>
  <c r="K10" i="1"/>
  <c r="L10" i="1" s="1"/>
  <c r="K11" i="1"/>
  <c r="L11" i="1" s="1"/>
  <c r="K127" i="1"/>
  <c r="L127" i="1" s="1"/>
  <c r="K155" i="1"/>
  <c r="L155" i="1" s="1"/>
  <c r="K156" i="1"/>
  <c r="L156" i="1" s="1"/>
  <c r="K157" i="1"/>
  <c r="L157" i="1" s="1"/>
  <c r="K158" i="1"/>
  <c r="L158" i="1" s="1"/>
  <c r="K12" i="1"/>
  <c r="L12" i="1" s="1"/>
  <c r="K159" i="1"/>
  <c r="L159" i="1" s="1"/>
  <c r="K160" i="1"/>
  <c r="L160" i="1" s="1"/>
  <c r="K161" i="1"/>
  <c r="L161" i="1" s="1"/>
  <c r="K162" i="1"/>
  <c r="L162" i="1" s="1"/>
  <c r="K163" i="1"/>
  <c r="L163" i="1" s="1"/>
  <c r="K164" i="1"/>
  <c r="L164" i="1" s="1"/>
  <c r="K165" i="1"/>
  <c r="L165" i="1" s="1"/>
  <c r="K14" i="1"/>
  <c r="L14" i="1" s="1"/>
  <c r="K139" i="1"/>
  <c r="L139" i="1" s="1"/>
  <c r="K167" i="1"/>
  <c r="L167" i="1" s="1"/>
  <c r="K16" i="1"/>
  <c r="L16" i="1" s="1"/>
  <c r="K93" i="1"/>
  <c r="L93" i="1" s="1"/>
  <c r="K17" i="1"/>
  <c r="L17" i="1" s="1"/>
  <c r="K168" i="1"/>
  <c r="L168" i="1" s="1"/>
  <c r="K169" i="1"/>
  <c r="L169" i="1" s="1"/>
  <c r="K83" i="1"/>
  <c r="L83" i="1" s="1"/>
  <c r="K18" i="1"/>
  <c r="L18" i="1" s="1"/>
  <c r="K170" i="1"/>
  <c r="L170" i="1" s="1"/>
  <c r="K19" i="1"/>
  <c r="L19" i="1" s="1"/>
  <c r="K171" i="1"/>
  <c r="L171" i="1" s="1"/>
  <c r="K172" i="1"/>
  <c r="L172" i="1" s="1"/>
  <c r="K173" i="1"/>
  <c r="L173" i="1" s="1"/>
  <c r="K209" i="1"/>
  <c r="L209" i="1" s="1"/>
  <c r="K174" i="1"/>
  <c r="L174" i="1" s="1"/>
  <c r="K20" i="1"/>
  <c r="L20" i="1" s="1"/>
  <c r="K175" i="1"/>
  <c r="L175" i="1" s="1"/>
  <c r="K21" i="1"/>
  <c r="L21" i="1" s="1"/>
  <c r="K22" i="1"/>
  <c r="L22" i="1" s="1"/>
  <c r="K23" i="1"/>
  <c r="L23" i="1" s="1"/>
  <c r="K176" i="1"/>
  <c r="L176" i="1" s="1"/>
  <c r="K177" i="1"/>
  <c r="L177" i="1" s="1"/>
  <c r="K24" i="1"/>
  <c r="L24" i="1" s="1"/>
  <c r="K178" i="1"/>
  <c r="L178" i="1" s="1"/>
  <c r="K25" i="1"/>
  <c r="L25" i="1" s="1"/>
  <c r="K180" i="1"/>
  <c r="L180" i="1" s="1"/>
  <c r="K179" i="1"/>
  <c r="L179" i="1" s="1"/>
  <c r="K26" i="1"/>
  <c r="L26" i="1" s="1"/>
  <c r="K27" i="1"/>
  <c r="L27" i="1" s="1"/>
  <c r="K182" i="1"/>
  <c r="L182" i="1" s="1"/>
  <c r="K183" i="1"/>
  <c r="L183" i="1" s="1"/>
  <c r="K184" i="1"/>
  <c r="L184" i="1" s="1"/>
  <c r="K28" i="1"/>
  <c r="L28" i="1" s="1"/>
  <c r="K185" i="1"/>
  <c r="L185" i="1" s="1"/>
  <c r="K186" i="1"/>
  <c r="L186" i="1" s="1"/>
  <c r="K29" i="1"/>
  <c r="L29" i="1" s="1"/>
  <c r="K30" i="1"/>
  <c r="L30" i="1" s="1"/>
  <c r="K31" i="1"/>
  <c r="L31" i="1" s="1"/>
  <c r="K187" i="1"/>
  <c r="L187" i="1" s="1"/>
  <c r="K188" i="1"/>
  <c r="L188" i="1" s="1"/>
  <c r="K32" i="1"/>
  <c r="L32" i="1" s="1"/>
  <c r="K189" i="1"/>
  <c r="L189" i="1" s="1"/>
  <c r="K190" i="1"/>
  <c r="L190" i="1" s="1"/>
  <c r="K191" i="1"/>
  <c r="L191" i="1" s="1"/>
  <c r="K192" i="1"/>
  <c r="L192" i="1" s="1"/>
  <c r="K33" i="1"/>
  <c r="L33" i="1" s="1"/>
  <c r="K194" i="1"/>
  <c r="L194" i="1" s="1"/>
  <c r="K195" i="1"/>
  <c r="L195" i="1" s="1"/>
  <c r="K196" i="1"/>
  <c r="L196" i="1" s="1"/>
  <c r="K251" i="1"/>
  <c r="L251" i="1" s="1"/>
  <c r="K197" i="1"/>
  <c r="L197" i="1" s="1"/>
  <c r="K198" i="1"/>
  <c r="L198" i="1" s="1"/>
  <c r="K199" i="1"/>
  <c r="L199" i="1" s="1"/>
  <c r="K34" i="1"/>
  <c r="L34" i="1" s="1"/>
  <c r="K200" i="1"/>
  <c r="L200" i="1" s="1"/>
  <c r="K201" i="1"/>
  <c r="L201" i="1" s="1"/>
  <c r="K36" i="1"/>
  <c r="L36" i="1" s="1"/>
  <c r="K37" i="1"/>
  <c r="L37" i="1" s="1"/>
  <c r="K84" i="1"/>
  <c r="L84" i="1" s="1"/>
  <c r="K202" i="1"/>
  <c r="L202" i="1" s="1"/>
  <c r="K203" i="1"/>
  <c r="L203" i="1" s="1"/>
  <c r="K38" i="1"/>
  <c r="L38" i="1" s="1"/>
  <c r="K204" i="1"/>
  <c r="L204" i="1" s="1"/>
  <c r="K39" i="1"/>
  <c r="L39" i="1" s="1"/>
  <c r="K205" i="1"/>
  <c r="L205" i="1" s="1"/>
  <c r="K207" i="1"/>
  <c r="L207" i="1" s="1"/>
  <c r="K208" i="1"/>
  <c r="L208" i="1" s="1"/>
  <c r="K206" i="1"/>
  <c r="L206" i="1" s="1"/>
  <c r="K40" i="1"/>
  <c r="L40" i="1" s="1"/>
  <c r="K41" i="1"/>
  <c r="L41" i="1" s="1"/>
  <c r="K110" i="1"/>
  <c r="L110" i="1" s="1"/>
  <c r="K42" i="1"/>
  <c r="L42" i="1" s="1"/>
  <c r="K210" i="1"/>
  <c r="L210" i="1" s="1"/>
  <c r="K211" i="1"/>
  <c r="L211" i="1" s="1"/>
  <c r="K212" i="1"/>
  <c r="L212" i="1" s="1"/>
  <c r="K43" i="1"/>
  <c r="L43" i="1" s="1"/>
  <c r="K64" i="1"/>
  <c r="L64" i="1" s="1"/>
  <c r="K45" i="1"/>
  <c r="L45" i="1" s="1"/>
  <c r="K213" i="1"/>
  <c r="L213" i="1" s="1"/>
  <c r="K46" i="1"/>
  <c r="L46" i="1" s="1"/>
  <c r="K214" i="1"/>
  <c r="L214" i="1" s="1"/>
  <c r="K215" i="1"/>
  <c r="K273" i="1"/>
  <c r="K216" i="1"/>
  <c r="L216" i="1" s="1"/>
  <c r="K217" i="1"/>
  <c r="L217" i="1" s="1"/>
  <c r="K317" i="1"/>
  <c r="L317" i="1" s="1"/>
  <c r="K218" i="1"/>
  <c r="L218" i="1" s="1"/>
  <c r="K219" i="1"/>
  <c r="L219" i="1" s="1"/>
  <c r="K314" i="1"/>
  <c r="L314" i="1" s="1"/>
  <c r="K220" i="1"/>
  <c r="L220" i="1" s="1"/>
  <c r="K221" i="1"/>
  <c r="L221" i="1" s="1"/>
  <c r="K222" i="1"/>
  <c r="L222" i="1" s="1"/>
  <c r="K48" i="1"/>
  <c r="L48" i="1" s="1"/>
  <c r="K49" i="1"/>
  <c r="L49" i="1" s="1"/>
  <c r="K50" i="1"/>
  <c r="L50" i="1" s="1"/>
  <c r="K51" i="1"/>
  <c r="L51" i="1" s="1"/>
  <c r="K311" i="1"/>
  <c r="K223" i="1"/>
  <c r="K224" i="1"/>
  <c r="L224" i="1" s="1"/>
  <c r="K52" i="1"/>
  <c r="L52" i="1" s="1"/>
  <c r="K225" i="1"/>
  <c r="L225" i="1" s="1"/>
  <c r="K226" i="1"/>
  <c r="L226" i="1" s="1"/>
  <c r="K53" i="1"/>
  <c r="L53" i="1" s="1"/>
  <c r="K15" i="1"/>
  <c r="L15" i="1" s="1"/>
  <c r="K227" i="1"/>
  <c r="L227" i="1" s="1"/>
  <c r="K229" i="1"/>
  <c r="L229" i="1" s="1"/>
  <c r="K230" i="1"/>
  <c r="L230" i="1" s="1"/>
  <c r="K228" i="1"/>
  <c r="L228" i="1" s="1"/>
  <c r="K54" i="1"/>
  <c r="L54" i="1" s="1"/>
  <c r="K55" i="1"/>
  <c r="L55" i="1" s="1"/>
  <c r="K231" i="1"/>
  <c r="L231" i="1" s="1"/>
  <c r="K355" i="1"/>
  <c r="L355" i="1" s="1"/>
  <c r="K233" i="1"/>
  <c r="L233" i="1" s="1"/>
  <c r="K232" i="1"/>
  <c r="L232" i="1" s="1"/>
  <c r="K153" i="1"/>
  <c r="L153" i="1" s="1"/>
  <c r="K234" i="1"/>
  <c r="L234" i="1" s="1"/>
  <c r="K56" i="1"/>
  <c r="L56" i="1" s="1"/>
  <c r="K115" i="1"/>
  <c r="L115" i="1" s="1"/>
  <c r="K57" i="1"/>
  <c r="L57" i="1" s="1"/>
  <c r="K235" i="1"/>
  <c r="L235" i="1" s="1"/>
  <c r="K236" i="1"/>
  <c r="L236" i="1" s="1"/>
  <c r="K237" i="1"/>
  <c r="L237" i="1" s="1"/>
  <c r="K238" i="1"/>
  <c r="L238" i="1" s="1"/>
  <c r="K426" i="1"/>
  <c r="K239" i="1"/>
  <c r="L239" i="1" s="1"/>
  <c r="K240" i="1"/>
  <c r="L240" i="1" s="1"/>
  <c r="K241" i="1"/>
  <c r="L241" i="1" s="1"/>
  <c r="K58" i="1"/>
  <c r="L58" i="1" s="1"/>
  <c r="K242" i="1"/>
  <c r="L242" i="1" s="1"/>
  <c r="K59" i="1"/>
  <c r="L59" i="1" s="1"/>
  <c r="K60" i="1"/>
  <c r="L60" i="1" s="1"/>
  <c r="K61" i="1"/>
  <c r="L61" i="1" s="1"/>
  <c r="K243" i="1"/>
  <c r="L243" i="1" s="1"/>
  <c r="K244" i="1"/>
  <c r="L244" i="1" s="1"/>
  <c r="K62" i="1"/>
  <c r="L62" i="1" s="1"/>
  <c r="K245" i="1"/>
  <c r="L245" i="1" s="1"/>
  <c r="K246" i="1"/>
  <c r="L246" i="1" s="1"/>
  <c r="K247" i="1"/>
  <c r="L247" i="1" s="1"/>
  <c r="K248" i="1"/>
  <c r="L248" i="1" s="1"/>
  <c r="K35" i="1"/>
  <c r="L35" i="1" s="1"/>
  <c r="K249" i="1"/>
  <c r="L249" i="1" s="1"/>
  <c r="K250" i="1"/>
  <c r="L250" i="1" s="1"/>
  <c r="K252" i="1"/>
  <c r="L252" i="1" s="1"/>
  <c r="K253" i="1"/>
  <c r="L253" i="1" s="1"/>
  <c r="K254" i="1"/>
  <c r="L254" i="1" s="1"/>
  <c r="K255" i="1"/>
  <c r="L255" i="1" s="1"/>
  <c r="K256" i="1"/>
  <c r="L256" i="1" s="1"/>
  <c r="K257" i="1"/>
  <c r="L257" i="1" s="1"/>
  <c r="K65" i="1"/>
  <c r="L65" i="1" s="1"/>
  <c r="K258" i="1"/>
  <c r="L258" i="1" s="1"/>
  <c r="K261" i="1"/>
  <c r="L261" i="1" s="1"/>
  <c r="K260" i="1"/>
  <c r="L260" i="1" s="1"/>
  <c r="K66" i="1"/>
  <c r="L66" i="1" s="1"/>
  <c r="K262" i="1"/>
  <c r="L262" i="1" s="1"/>
  <c r="K263" i="1"/>
  <c r="L263" i="1" s="1"/>
  <c r="K68" i="1"/>
  <c r="L68" i="1" s="1"/>
  <c r="K264" i="1"/>
  <c r="L264" i="1" s="1"/>
  <c r="K69" i="1"/>
  <c r="L69" i="1" s="1"/>
  <c r="K70" i="1"/>
  <c r="L70" i="1" s="1"/>
  <c r="K351" i="1"/>
  <c r="L351" i="1" s="1"/>
  <c r="K265" i="1"/>
  <c r="L265" i="1" s="1"/>
  <c r="K266" i="1"/>
  <c r="L266" i="1" s="1"/>
  <c r="K267" i="1"/>
  <c r="L267" i="1" s="1"/>
  <c r="K268" i="1"/>
  <c r="L268" i="1" s="1"/>
  <c r="K269" i="1"/>
  <c r="L269" i="1" s="1"/>
  <c r="K270" i="1"/>
  <c r="L270" i="1" s="1"/>
  <c r="K271" i="1"/>
  <c r="L271" i="1" s="1"/>
  <c r="K71" i="1"/>
  <c r="L71" i="1" s="1"/>
  <c r="K272" i="1"/>
  <c r="L272" i="1" s="1"/>
  <c r="K72" i="1"/>
  <c r="L72" i="1" s="1"/>
  <c r="K73" i="1"/>
  <c r="L73" i="1" s="1"/>
  <c r="K274" i="1"/>
  <c r="L274" i="1" s="1"/>
  <c r="K275" i="1"/>
  <c r="L275" i="1" s="1"/>
  <c r="K276" i="1"/>
  <c r="L276" i="1" s="1"/>
  <c r="K277" i="1"/>
  <c r="L277" i="1" s="1"/>
  <c r="K278" i="1"/>
  <c r="L278" i="1" s="1"/>
  <c r="K279" i="1"/>
  <c r="L279" i="1" s="1"/>
  <c r="K280" i="1"/>
  <c r="L280" i="1" s="1"/>
  <c r="K281" i="1"/>
  <c r="L281" i="1" s="1"/>
  <c r="K282" i="1"/>
  <c r="L282" i="1" s="1"/>
  <c r="K283" i="1"/>
  <c r="L283" i="1" s="1"/>
  <c r="K284" i="1"/>
  <c r="L284" i="1" s="1"/>
  <c r="K285" i="1"/>
  <c r="L285" i="1" s="1"/>
  <c r="K74" i="1"/>
  <c r="L74" i="1" s="1"/>
  <c r="K286" i="1"/>
  <c r="L286" i="1" s="1"/>
  <c r="K287" i="1"/>
  <c r="L287" i="1" s="1"/>
  <c r="K288" i="1"/>
  <c r="L288" i="1" s="1"/>
  <c r="K75" i="1"/>
  <c r="L75" i="1" s="1"/>
  <c r="K76" i="1"/>
  <c r="L76" i="1" s="1"/>
  <c r="K384" i="1"/>
  <c r="L384" i="1" s="1"/>
  <c r="K316" i="1"/>
  <c r="L316" i="1" s="1"/>
  <c r="K289" i="1"/>
  <c r="L289" i="1" s="1"/>
  <c r="K379" i="1"/>
  <c r="L379" i="1" s="1"/>
  <c r="K290" i="1"/>
  <c r="L290" i="1" s="1"/>
  <c r="K291" i="1"/>
  <c r="L291" i="1" s="1"/>
  <c r="K292" i="1"/>
  <c r="L292" i="1" s="1"/>
  <c r="K293" i="1"/>
  <c r="L293" i="1" s="1"/>
  <c r="K77" i="1"/>
  <c r="L77" i="1" s="1"/>
  <c r="K67" i="1"/>
  <c r="L67" i="1" s="1"/>
  <c r="K85" i="1"/>
  <c r="L85" i="1" s="1"/>
  <c r="K294" i="1"/>
  <c r="L294" i="1" s="1"/>
  <c r="K295" i="1"/>
  <c r="L295" i="1" s="1"/>
  <c r="K296" i="1"/>
  <c r="L296" i="1" s="1"/>
  <c r="K297" i="1"/>
  <c r="L297" i="1" s="1"/>
  <c r="K78" i="1"/>
  <c r="L78" i="1" s="1"/>
  <c r="K298" i="1"/>
  <c r="L298" i="1" s="1"/>
  <c r="K299" i="1"/>
  <c r="L299" i="1" s="1"/>
  <c r="K300" i="1"/>
  <c r="L300" i="1" s="1"/>
  <c r="K301" i="1"/>
  <c r="L301" i="1" s="1"/>
  <c r="K354" i="1"/>
  <c r="L354" i="1" s="1"/>
  <c r="K302" i="1"/>
  <c r="L302" i="1" s="1"/>
  <c r="K259" i="1"/>
  <c r="L259" i="1" s="1"/>
  <c r="K79" i="1"/>
  <c r="L79" i="1" s="1"/>
  <c r="K303" i="1"/>
  <c r="L303" i="1" s="1"/>
  <c r="K304" i="1"/>
  <c r="L304" i="1" s="1"/>
  <c r="K80" i="1"/>
  <c r="L80" i="1" s="1"/>
  <c r="K81" i="1"/>
  <c r="L81" i="1" s="1"/>
  <c r="K305" i="1"/>
  <c r="L305" i="1" s="1"/>
  <c r="K306" i="1"/>
  <c r="L306" i="1" s="1"/>
  <c r="K307" i="1"/>
  <c r="L307" i="1" s="1"/>
  <c r="K82" i="1"/>
  <c r="L82" i="1" s="1"/>
  <c r="K308" i="1"/>
  <c r="L308" i="1" s="1"/>
  <c r="K309" i="1"/>
  <c r="L309" i="1" s="1"/>
  <c r="K310" i="1"/>
  <c r="L310" i="1" s="1"/>
  <c r="K312" i="1"/>
  <c r="L312" i="1" s="1"/>
  <c r="K315" i="1"/>
  <c r="L315" i="1" s="1"/>
  <c r="K86" i="1"/>
  <c r="L86" i="1" s="1"/>
  <c r="K87" i="1"/>
  <c r="L87" i="1" s="1"/>
  <c r="K318" i="1"/>
  <c r="L318" i="1" s="1"/>
  <c r="K319" i="1"/>
  <c r="L319" i="1" s="1"/>
  <c r="K320" i="1"/>
  <c r="L320" i="1" s="1"/>
  <c r="K321" i="1"/>
  <c r="L321" i="1" s="1"/>
  <c r="K322" i="1"/>
  <c r="L322" i="1" s="1"/>
  <c r="K323" i="1"/>
  <c r="L323" i="1" s="1"/>
  <c r="K324" i="1"/>
  <c r="L324" i="1" s="1"/>
  <c r="K325" i="1"/>
  <c r="L325" i="1" s="1"/>
  <c r="K326" i="1"/>
  <c r="L326" i="1" s="1"/>
  <c r="K329" i="1"/>
  <c r="L329" i="1" s="1"/>
  <c r="K88" i="1"/>
  <c r="L88" i="1" s="1"/>
  <c r="K327" i="1"/>
  <c r="L327" i="1" s="1"/>
  <c r="K89" i="1"/>
  <c r="L89" i="1" s="1"/>
  <c r="K90" i="1"/>
  <c r="L90" i="1" s="1"/>
  <c r="K91" i="1"/>
  <c r="L91" i="1" s="1"/>
  <c r="K328" i="1"/>
  <c r="L328" i="1" s="1"/>
  <c r="K92" i="1"/>
  <c r="L92" i="1" s="1"/>
  <c r="K13" i="1"/>
  <c r="L13" i="1" s="1"/>
  <c r="K94" i="1"/>
  <c r="L94" i="1" s="1"/>
  <c r="K330" i="1"/>
  <c r="L330" i="1" s="1"/>
  <c r="K331" i="1"/>
  <c r="L331" i="1" s="1"/>
  <c r="K95" i="1"/>
  <c r="L95" i="1" s="1"/>
  <c r="K96" i="1"/>
  <c r="L96" i="1" s="1"/>
  <c r="K97" i="1"/>
  <c r="L97" i="1" s="1"/>
  <c r="K386" i="1"/>
  <c r="L386" i="1" s="1"/>
  <c r="K332" i="1"/>
  <c r="L332" i="1" s="1"/>
  <c r="K333" i="1"/>
  <c r="L333" i="1" s="1"/>
  <c r="K334" i="1"/>
  <c r="L334" i="1" s="1"/>
  <c r="K337" i="1"/>
  <c r="L337" i="1" s="1"/>
  <c r="K335" i="1"/>
  <c r="L335" i="1" s="1"/>
  <c r="K336" i="1"/>
  <c r="L336" i="1" s="1"/>
  <c r="K114" i="1"/>
  <c r="L114" i="1" s="1"/>
  <c r="K98" i="1"/>
  <c r="L98" i="1" s="1"/>
  <c r="K338" i="1"/>
  <c r="L338" i="1" s="1"/>
  <c r="K339" i="1"/>
  <c r="L339" i="1" s="1"/>
  <c r="K99" i="1"/>
  <c r="L99" i="1" s="1"/>
  <c r="K340" i="1"/>
  <c r="L340" i="1" s="1"/>
  <c r="K341" i="1"/>
  <c r="L341" i="1" s="1"/>
  <c r="K342" i="1"/>
  <c r="L342" i="1" s="1"/>
  <c r="K343" i="1"/>
  <c r="L343" i="1" s="1"/>
  <c r="K344" i="1"/>
  <c r="L344" i="1" s="1"/>
  <c r="K345" i="1"/>
  <c r="L345" i="1" s="1"/>
  <c r="K346" i="1"/>
  <c r="L346" i="1" s="1"/>
  <c r="K100" i="1"/>
  <c r="L100" i="1" s="1"/>
  <c r="K101" i="1"/>
  <c r="L101" i="1" s="1"/>
  <c r="K313" i="1"/>
  <c r="L313" i="1" s="1"/>
  <c r="K347" i="1"/>
  <c r="L347" i="1" s="1"/>
  <c r="K102" i="1"/>
  <c r="L102" i="1" s="1"/>
  <c r="K348" i="1"/>
  <c r="L348" i="1" s="1"/>
  <c r="K103" i="1"/>
  <c r="L103" i="1" s="1"/>
  <c r="K349" i="1"/>
  <c r="L349" i="1" s="1"/>
  <c r="K104" i="1"/>
  <c r="L104" i="1" s="1"/>
  <c r="K47" i="1"/>
  <c r="L47" i="1" s="1"/>
  <c r="K350" i="1"/>
  <c r="L350" i="1" s="1"/>
  <c r="K105" i="1"/>
  <c r="L105" i="1" s="1"/>
  <c r="K352" i="1"/>
  <c r="L352" i="1" s="1"/>
  <c r="K353" i="1"/>
  <c r="L353" i="1" s="1"/>
  <c r="K106" i="1"/>
  <c r="L106" i="1" s="1"/>
  <c r="K108" i="1"/>
  <c r="L108" i="1" s="1"/>
  <c r="K109" i="1"/>
  <c r="L109" i="1" s="1"/>
  <c r="K193" i="1"/>
  <c r="L193" i="1" s="1"/>
  <c r="K356" i="1"/>
  <c r="L356" i="1" s="1"/>
  <c r="K357" i="1"/>
  <c r="L357" i="1" s="1"/>
  <c r="K181" i="1"/>
  <c r="L181" i="1" s="1"/>
  <c r="K358" i="1"/>
  <c r="L358" i="1" s="1"/>
  <c r="K359" i="1"/>
  <c r="L359" i="1" s="1"/>
  <c r="K111" i="1"/>
  <c r="L111" i="1" s="1"/>
  <c r="K112" i="1"/>
  <c r="L112" i="1" s="1"/>
  <c r="K360" i="1"/>
  <c r="L360" i="1" s="1"/>
  <c r="K361" i="1"/>
  <c r="L361" i="1" s="1"/>
  <c r="K362" i="1"/>
  <c r="L362" i="1" s="1"/>
  <c r="K363" i="1"/>
  <c r="L363" i="1" s="1"/>
  <c r="K364" i="1"/>
  <c r="L364" i="1" s="1"/>
  <c r="K365" i="1"/>
  <c r="L365" i="1" s="1"/>
  <c r="K366" i="1"/>
  <c r="L366" i="1" s="1"/>
  <c r="K367" i="1"/>
  <c r="L367" i="1" s="1"/>
  <c r="K368" i="1"/>
  <c r="L368" i="1" s="1"/>
  <c r="K369" i="1"/>
  <c r="L369" i="1" s="1"/>
  <c r="K113" i="1"/>
  <c r="L113" i="1" s="1"/>
  <c r="K370" i="1"/>
  <c r="L370" i="1" s="1"/>
  <c r="K371" i="1"/>
  <c r="L371" i="1" s="1"/>
  <c r="K372" i="1"/>
  <c r="L372" i="1" s="1"/>
  <c r="K373" i="1"/>
  <c r="L373" i="1" s="1"/>
  <c r="K374" i="1"/>
  <c r="L374" i="1" s="1"/>
  <c r="K375" i="1"/>
  <c r="L375" i="1" s="1"/>
  <c r="K376" i="1"/>
  <c r="L376" i="1" s="1"/>
  <c r="K116" i="1"/>
  <c r="L116" i="1" s="1"/>
  <c r="K107" i="1"/>
  <c r="L107" i="1" s="1"/>
  <c r="K377" i="1"/>
  <c r="L377" i="1" s="1"/>
  <c r="K117" i="1"/>
  <c r="L117" i="1" s="1"/>
  <c r="K118" i="1"/>
  <c r="L118" i="1" s="1"/>
  <c r="K378" i="1"/>
  <c r="L378" i="1" s="1"/>
  <c r="K380" i="1"/>
  <c r="L380" i="1" s="1"/>
  <c r="K119" i="1"/>
  <c r="L119" i="1" s="1"/>
  <c r="K381" i="1"/>
  <c r="L381" i="1" s="1"/>
  <c r="K382" i="1"/>
  <c r="L382" i="1" s="1"/>
  <c r="K383" i="1"/>
  <c r="L383" i="1" s="1"/>
  <c r="K120" i="1"/>
  <c r="L120" i="1" s="1"/>
  <c r="K121" i="1"/>
  <c r="L121" i="1" s="1"/>
  <c r="K122" i="1"/>
  <c r="L122" i="1" s="1"/>
  <c r="K123" i="1"/>
  <c r="L123" i="1" s="1"/>
  <c r="K124" i="1"/>
  <c r="L124" i="1" s="1"/>
  <c r="K125" i="1"/>
  <c r="L125" i="1" s="1"/>
  <c r="K44" i="1"/>
  <c r="L44" i="1" s="1"/>
  <c r="K126" i="1"/>
  <c r="L126" i="1" s="1"/>
  <c r="K387" i="1"/>
  <c r="L387" i="1" s="1"/>
  <c r="K388" i="1"/>
  <c r="L388" i="1" s="1"/>
  <c r="K389" i="1"/>
  <c r="L389" i="1" s="1"/>
  <c r="K391" i="1"/>
  <c r="L391" i="1" s="1"/>
  <c r="K390" i="1"/>
  <c r="L390" i="1" s="1"/>
  <c r="K128" i="1"/>
  <c r="L128" i="1" s="1"/>
  <c r="K392" i="1"/>
  <c r="L392" i="1" s="1"/>
  <c r="K63" i="1"/>
  <c r="L63" i="1" s="1"/>
  <c r="K393" i="1"/>
  <c r="L393" i="1" s="1"/>
  <c r="K129" i="1"/>
  <c r="L129" i="1" s="1"/>
  <c r="K166" i="1"/>
  <c r="L166" i="1" s="1"/>
  <c r="K394" i="1"/>
  <c r="L394" i="1" s="1"/>
  <c r="K130" i="1"/>
  <c r="L130" i="1" s="1"/>
  <c r="K395" i="1"/>
  <c r="L395" i="1" s="1"/>
  <c r="K397" i="1"/>
  <c r="L397" i="1" s="1"/>
  <c r="K131" i="1"/>
  <c r="L131" i="1" s="1"/>
  <c r="K396" i="1"/>
  <c r="L396" i="1" s="1"/>
  <c r="K398" i="1"/>
  <c r="L398" i="1" s="1"/>
  <c r="K399" i="1"/>
  <c r="L399" i="1" s="1"/>
  <c r="K400" i="1"/>
  <c r="L400" i="1" s="1"/>
  <c r="K401" i="1"/>
  <c r="L401" i="1" s="1"/>
  <c r="K402" i="1"/>
  <c r="L402" i="1" s="1"/>
  <c r="K403" i="1"/>
  <c r="L403" i="1" s="1"/>
  <c r="K404" i="1"/>
  <c r="L404" i="1" s="1"/>
  <c r="K132" i="1"/>
  <c r="L132" i="1" s="1"/>
  <c r="K405" i="1"/>
  <c r="L405" i="1" s="1"/>
  <c r="K406" i="1"/>
  <c r="L406" i="1" s="1"/>
  <c r="K133" i="1"/>
  <c r="L133" i="1" s="1"/>
  <c r="K134" i="1"/>
  <c r="L134" i="1" s="1"/>
  <c r="K407" i="1"/>
  <c r="L407" i="1" s="1"/>
  <c r="K408" i="1"/>
  <c r="L408" i="1" s="1"/>
  <c r="K411" i="1"/>
  <c r="L411" i="1" s="1"/>
  <c r="K409" i="1"/>
  <c r="L409" i="1" s="1"/>
  <c r="K412" i="1"/>
  <c r="L412" i="1" s="1"/>
  <c r="K135" i="1"/>
  <c r="L135" i="1" s="1"/>
  <c r="K410" i="1"/>
  <c r="L410" i="1" s="1"/>
  <c r="K413" i="1"/>
  <c r="L413" i="1" s="1"/>
  <c r="K414" i="1"/>
  <c r="L414" i="1" s="1"/>
  <c r="K415" i="1"/>
  <c r="L415" i="1" s="1"/>
  <c r="K137" i="1"/>
  <c r="L137" i="1" s="1"/>
  <c r="K136" i="1"/>
  <c r="L136" i="1" s="1"/>
  <c r="K416" i="1"/>
  <c r="L416" i="1" s="1"/>
  <c r="K417" i="1"/>
  <c r="L417" i="1" s="1"/>
  <c r="K418" i="1"/>
  <c r="L418" i="1" s="1"/>
  <c r="K419" i="1"/>
  <c r="L419" i="1" s="1"/>
  <c r="K420" i="1"/>
  <c r="L420" i="1" s="1"/>
  <c r="K421" i="1"/>
  <c r="L421" i="1" s="1"/>
  <c r="K138" i="1"/>
  <c r="L138" i="1" s="1"/>
  <c r="K422" i="1"/>
  <c r="L422" i="1" s="1"/>
  <c r="K423" i="1"/>
  <c r="L423" i="1" s="1"/>
  <c r="K424" i="1"/>
  <c r="L424" i="1" s="1"/>
  <c r="K140" i="1"/>
  <c r="L140" i="1" s="1"/>
  <c r="K141" i="1"/>
  <c r="L141" i="1" s="1"/>
  <c r="K425" i="1"/>
  <c r="L425" i="1" s="1"/>
  <c r="K142" i="1"/>
  <c r="L142" i="1" s="1"/>
  <c r="K143" i="1"/>
  <c r="L143" i="1" s="1"/>
  <c r="E428" i="1" l="1"/>
  <c r="F428" i="1"/>
  <c r="G428" i="1"/>
  <c r="H428" i="1"/>
  <c r="I428" i="1"/>
  <c r="J428" i="1"/>
  <c r="D428" i="1"/>
  <c r="C428" i="1"/>
  <c r="X428" i="1" l="1"/>
  <c r="C433" i="1"/>
  <c r="C435" i="1" s="1"/>
  <c r="C2" i="1"/>
  <c r="H433" i="1"/>
  <c r="H2" i="1"/>
  <c r="D433" i="1"/>
  <c r="D2" i="1"/>
  <c r="G2" i="1"/>
  <c r="G433" i="1"/>
  <c r="J2" i="1"/>
  <c r="J433" i="1"/>
  <c r="F2" i="1"/>
  <c r="F433" i="1"/>
  <c r="I2" i="1"/>
  <c r="I433" i="1"/>
  <c r="E2" i="1"/>
  <c r="E433" i="1"/>
  <c r="K428" i="1"/>
  <c r="L428" i="1" l="1"/>
  <c r="K434" i="1"/>
  <c r="K436" i="1" s="1"/>
  <c r="K437" i="1" s="1"/>
  <c r="K2" i="1"/>
  <c r="M428" i="1" l="1"/>
  <c r="M4" i="1" s="1"/>
  <c r="N4" i="1" s="1"/>
  <c r="L2" i="1"/>
  <c r="M2" i="1" l="1"/>
  <c r="M215" i="1"/>
  <c r="N215" i="1" s="1"/>
  <c r="M138" i="1"/>
  <c r="N138" i="1" s="1"/>
  <c r="M379" i="1"/>
  <c r="N379" i="1" s="1"/>
  <c r="M154" i="1"/>
  <c r="N154" i="1" s="1"/>
  <c r="M122" i="1"/>
  <c r="N122" i="1" s="1"/>
  <c r="M99" i="1"/>
  <c r="N99" i="1" s="1"/>
  <c r="M85" i="1"/>
  <c r="N85" i="1" s="1"/>
  <c r="M245" i="1"/>
  <c r="N245" i="1" s="1"/>
  <c r="M206" i="1"/>
  <c r="N206" i="1" s="1"/>
  <c r="M17" i="1"/>
  <c r="N17" i="1" s="1"/>
  <c r="M371" i="1"/>
  <c r="N371" i="1" s="1"/>
  <c r="M236" i="1"/>
  <c r="N236" i="1" s="1"/>
  <c r="M416" i="1"/>
  <c r="N416" i="1" s="1"/>
  <c r="M373" i="1"/>
  <c r="N373" i="1" s="1"/>
  <c r="M94" i="1"/>
  <c r="N94" i="1" s="1"/>
  <c r="M285" i="1"/>
  <c r="N285" i="1" s="1"/>
  <c r="M153" i="1"/>
  <c r="N153" i="1" s="1"/>
  <c r="M194" i="1"/>
  <c r="N194" i="1" s="1"/>
  <c r="M9" i="1"/>
  <c r="N9" i="1" s="1"/>
  <c r="M337" i="1"/>
  <c r="N337" i="1" s="1"/>
  <c r="M205" i="1"/>
  <c r="N205" i="1" s="1"/>
  <c r="M134" i="1"/>
  <c r="N134" i="1" s="1"/>
  <c r="M361" i="1"/>
  <c r="N361" i="1" s="1"/>
  <c r="M323" i="1"/>
  <c r="N323" i="1" s="1"/>
  <c r="M72" i="1"/>
  <c r="N72" i="1" s="1"/>
  <c r="M229" i="1"/>
  <c r="N229" i="1" s="1"/>
  <c r="M185" i="1"/>
  <c r="N185" i="1" s="1"/>
  <c r="M68" i="1"/>
  <c r="N68" i="1" s="1"/>
  <c r="M150" i="1"/>
  <c r="N150" i="1" s="1"/>
  <c r="M116" i="1"/>
  <c r="N116" i="1" s="1"/>
  <c r="M57" i="1"/>
  <c r="N57" i="1" s="1"/>
  <c r="M82" i="1"/>
  <c r="N82" i="1" s="1"/>
  <c r="M106" i="1"/>
  <c r="N106" i="1" s="1"/>
  <c r="M220" i="1"/>
  <c r="N220" i="1" s="1"/>
  <c r="M383" i="1"/>
  <c r="N383" i="1" s="1"/>
  <c r="M239" i="1"/>
  <c r="N239" i="1" s="1"/>
  <c r="M415" i="1"/>
  <c r="N415" i="1" s="1"/>
  <c r="M370" i="1"/>
  <c r="N370" i="1" s="1"/>
  <c r="M328" i="1"/>
  <c r="N328" i="1" s="1"/>
  <c r="M282" i="1"/>
  <c r="N282" i="1" s="1"/>
  <c r="M355" i="1"/>
  <c r="N355" i="1" s="1"/>
  <c r="M195" i="1"/>
  <c r="N195" i="1" s="1"/>
  <c r="M10" i="1"/>
  <c r="N10" i="1" s="1"/>
  <c r="M386" i="1"/>
  <c r="N386" i="1" s="1"/>
  <c r="M199" i="1"/>
  <c r="N199" i="1" s="1"/>
  <c r="M402" i="1"/>
  <c r="N402" i="1" s="1"/>
  <c r="M357" i="1"/>
  <c r="N357" i="1" s="1"/>
  <c r="M86" i="1"/>
  <c r="N86" i="1" s="1"/>
  <c r="M267" i="1"/>
  <c r="N267" i="1" s="1"/>
  <c r="M50" i="1"/>
  <c r="N50" i="1" s="1"/>
  <c r="M179" i="1"/>
  <c r="N179" i="1" s="1"/>
  <c r="M143" i="1"/>
  <c r="N143" i="1" s="1"/>
  <c r="M293" i="1"/>
  <c r="N293" i="1" s="1"/>
  <c r="M173" i="1"/>
  <c r="N173" i="1" s="1"/>
  <c r="M393" i="1"/>
  <c r="N393" i="1" s="1"/>
  <c r="M103" i="1"/>
  <c r="N103" i="1" s="1"/>
  <c r="M303" i="1"/>
  <c r="N303" i="1" s="1"/>
  <c r="M258" i="1"/>
  <c r="N258" i="1" s="1"/>
  <c r="M45" i="1"/>
  <c r="N45" i="1" s="1"/>
  <c r="M209" i="1"/>
  <c r="N209" i="1" s="1"/>
  <c r="M363" i="1"/>
  <c r="N363" i="1" s="1"/>
  <c r="M235" i="1"/>
  <c r="N235" i="1" s="1"/>
  <c r="M275" i="1"/>
  <c r="N275" i="1" s="1"/>
  <c r="M105" i="1"/>
  <c r="N105" i="1" s="1"/>
  <c r="M218" i="1"/>
  <c r="N218" i="1" s="1"/>
  <c r="M283" i="1"/>
  <c r="N283" i="1" s="1"/>
  <c r="M345" i="1"/>
  <c r="N345" i="1" s="1"/>
  <c r="M41" i="1"/>
  <c r="N41" i="1" s="1"/>
  <c r="M98" i="1"/>
  <c r="N98" i="1" s="1"/>
  <c r="M36" i="1"/>
  <c r="N36" i="1" s="1"/>
  <c r="M399" i="1"/>
  <c r="N399" i="1" s="1"/>
  <c r="M109" i="1"/>
  <c r="N109" i="1" s="1"/>
  <c r="M310" i="1"/>
  <c r="N310" i="1" s="1"/>
  <c r="M351" i="1"/>
  <c r="N351" i="1" s="1"/>
  <c r="M222" i="1"/>
  <c r="N222" i="1" s="1"/>
  <c r="M26" i="1"/>
  <c r="N26" i="1" s="1"/>
  <c r="M140" i="1"/>
  <c r="N140" i="1" s="1"/>
  <c r="M76" i="1"/>
  <c r="N76" i="1" s="1"/>
  <c r="M167" i="1"/>
  <c r="N167" i="1" s="1"/>
  <c r="M388" i="1"/>
  <c r="N388" i="1" s="1"/>
  <c r="M346" i="1"/>
  <c r="N346" i="1" s="1"/>
  <c r="M299" i="1"/>
  <c r="N299" i="1" s="1"/>
  <c r="M252" i="1"/>
  <c r="N252" i="1" s="1"/>
  <c r="M110" i="1"/>
  <c r="N110" i="1" s="1"/>
  <c r="M273" i="1"/>
  <c r="N273" i="1" s="1"/>
  <c r="M391" i="1"/>
  <c r="N391" i="1" s="1"/>
  <c r="M246" i="1"/>
  <c r="N246" i="1" s="1"/>
  <c r="M417" i="1"/>
  <c r="N417" i="1" s="1"/>
  <c r="M374" i="1"/>
  <c r="N374" i="1" s="1"/>
  <c r="M330" i="1"/>
  <c r="N330" i="1" s="1"/>
  <c r="M74" i="1"/>
  <c r="N74" i="1" s="1"/>
  <c r="M234" i="1"/>
  <c r="N234" i="1" s="1"/>
  <c r="M198" i="1"/>
  <c r="N198" i="1" s="1"/>
  <c r="M156" i="1"/>
  <c r="N156" i="1" s="1"/>
  <c r="M340" i="1"/>
  <c r="N340" i="1" s="1"/>
  <c r="M40" i="1"/>
  <c r="N40" i="1" s="1"/>
  <c r="M405" i="1"/>
  <c r="N405" i="1" s="1"/>
  <c r="M111" i="1"/>
  <c r="N111" i="1" s="1"/>
  <c r="M320" i="1"/>
  <c r="N320" i="1" s="1"/>
  <c r="M271" i="1"/>
  <c r="N271" i="1" s="1"/>
  <c r="M224" i="1"/>
  <c r="N224" i="1" s="1"/>
  <c r="M183" i="1"/>
  <c r="N183" i="1" s="1"/>
  <c r="M144" i="1"/>
  <c r="N144" i="1" s="1"/>
  <c r="M301" i="1"/>
  <c r="N301" i="1" s="1"/>
  <c r="M25" i="1"/>
  <c r="N25" i="1" s="1"/>
  <c r="M130" i="1"/>
  <c r="N130" i="1" s="1"/>
  <c r="M350" i="1"/>
  <c r="N350" i="1" s="1"/>
  <c r="M305" i="1"/>
  <c r="N305" i="1" s="1"/>
  <c r="M262" i="1"/>
  <c r="N262" i="1" s="1"/>
  <c r="M317" i="1"/>
  <c r="N317" i="1" s="1"/>
  <c r="M223" i="1"/>
  <c r="N223" i="1" s="1"/>
  <c r="M193" i="1"/>
  <c r="N193" i="1" s="1"/>
  <c r="M217" i="1"/>
  <c r="N217" i="1" s="1"/>
  <c r="M406" i="1"/>
  <c r="N406" i="1" s="1"/>
  <c r="M112" i="1"/>
  <c r="N112" i="1" s="1"/>
  <c r="M321" i="1"/>
  <c r="N321" i="1" s="1"/>
  <c r="M71" i="1"/>
  <c r="N71" i="1" s="1"/>
  <c r="M52" i="1"/>
  <c r="N52" i="1" s="1"/>
  <c r="M29" i="1"/>
  <c r="N29" i="1" s="1"/>
  <c r="M5" i="1"/>
  <c r="N5" i="1" s="1"/>
  <c r="M81" i="1"/>
  <c r="N81" i="1" s="1"/>
  <c r="M175" i="1"/>
  <c r="N175" i="1" s="1"/>
  <c r="M129" i="1"/>
  <c r="N129" i="1" s="1"/>
  <c r="M349" i="1"/>
  <c r="N349" i="1" s="1"/>
  <c r="M304" i="1"/>
  <c r="N304" i="1" s="1"/>
  <c r="M261" i="1"/>
  <c r="N261" i="1" s="1"/>
  <c r="M213" i="1"/>
  <c r="N213" i="1" s="1"/>
  <c r="M174" i="1"/>
  <c r="N174" i="1" s="1"/>
  <c r="M400" i="1"/>
  <c r="N400" i="1" s="1"/>
  <c r="M272" i="1"/>
  <c r="N272" i="1" s="1"/>
  <c r="M151" i="1"/>
  <c r="N151" i="1" s="1"/>
  <c r="M124" i="1"/>
  <c r="N124" i="1" s="1"/>
  <c r="M341" i="1"/>
  <c r="N341" i="1" s="1"/>
  <c r="M295" i="1"/>
  <c r="N295" i="1" s="1"/>
  <c r="M247" i="1"/>
  <c r="N247" i="1" s="1"/>
  <c r="M207" i="1"/>
  <c r="N207" i="1" s="1"/>
  <c r="M16" i="1"/>
  <c r="N16" i="1" s="1"/>
  <c r="M343" i="1"/>
  <c r="N343" i="1" s="1"/>
  <c r="M201" i="1"/>
  <c r="N201" i="1" s="1"/>
  <c r="M242" i="1"/>
  <c r="N242" i="1" s="1"/>
  <c r="M306" i="1"/>
  <c r="N306" i="1" s="1"/>
  <c r="M22" i="1"/>
  <c r="N22" i="1" s="1"/>
  <c r="M422" i="1"/>
  <c r="N422" i="1" s="1"/>
  <c r="M384" i="1"/>
  <c r="N384" i="1" s="1"/>
  <c r="M158" i="1"/>
  <c r="N158" i="1" s="1"/>
  <c r="M312" i="1"/>
  <c r="N312" i="1" s="1"/>
  <c r="M176" i="1"/>
  <c r="N176" i="1" s="1"/>
  <c r="M392" i="1"/>
  <c r="N392" i="1" s="1"/>
  <c r="M102" i="1"/>
  <c r="N102" i="1" s="1"/>
  <c r="M259" i="1"/>
  <c r="N259" i="1" s="1"/>
  <c r="M257" i="1"/>
  <c r="N257" i="1" s="1"/>
  <c r="M46" i="1"/>
  <c r="N46" i="1" s="1"/>
  <c r="M20" i="1"/>
  <c r="N20" i="1" s="1"/>
  <c r="M394" i="1"/>
  <c r="N394" i="1" s="1"/>
  <c r="M66" i="1"/>
  <c r="N66" i="1" s="1"/>
  <c r="M425" i="1"/>
  <c r="N425" i="1" s="1"/>
  <c r="M381" i="1"/>
  <c r="N381" i="1" s="1"/>
  <c r="M336" i="1"/>
  <c r="N336" i="1" s="1"/>
  <c r="M291" i="1"/>
  <c r="N291" i="1" s="1"/>
  <c r="M60" i="1"/>
  <c r="N60" i="1" s="1"/>
  <c r="M84" i="1"/>
  <c r="N84" i="1" s="1"/>
  <c r="M162" i="1"/>
  <c r="N162" i="1" s="1"/>
  <c r="M358" i="1"/>
  <c r="N358" i="1" s="1"/>
  <c r="M54" i="1"/>
  <c r="N54" i="1" s="1"/>
  <c r="M136" i="1"/>
  <c r="N136" i="1" s="1"/>
  <c r="M372" i="1"/>
  <c r="N372" i="1" s="1"/>
  <c r="M13" i="1"/>
  <c r="N13" i="1" s="1"/>
  <c r="M284" i="1"/>
  <c r="N284" i="1" s="1"/>
  <c r="M115" i="1"/>
  <c r="N115" i="1" s="1"/>
  <c r="M33" i="1"/>
  <c r="N33" i="1" s="1"/>
  <c r="M8" i="1"/>
  <c r="N8" i="1" s="1"/>
  <c r="M307" i="1"/>
  <c r="N307" i="1" s="1"/>
  <c r="M159" i="1"/>
  <c r="N159" i="1" s="1"/>
  <c r="M407" i="1"/>
  <c r="N407" i="1" s="1"/>
  <c r="M288" i="1"/>
  <c r="N288" i="1" s="1"/>
  <c r="M155" i="1"/>
  <c r="N155" i="1" s="1"/>
  <c r="M409" i="1"/>
  <c r="N409" i="1" s="1"/>
  <c r="M276" i="1"/>
  <c r="N276" i="1" s="1"/>
  <c r="M404" i="1"/>
  <c r="N404" i="1" s="1"/>
  <c r="M265" i="1"/>
  <c r="N265" i="1" s="1"/>
  <c r="M424" i="1"/>
  <c r="N424" i="1" s="1"/>
  <c r="M378" i="1"/>
  <c r="N378" i="1" s="1"/>
  <c r="M334" i="1"/>
  <c r="N334" i="1" s="1"/>
  <c r="M289" i="1"/>
  <c r="N289" i="1" s="1"/>
  <c r="M58" i="1"/>
  <c r="N58" i="1" s="1"/>
  <c r="M202" i="1"/>
  <c r="N202" i="1" s="1"/>
  <c r="M163" i="1"/>
  <c r="N163" i="1" s="1"/>
  <c r="M353" i="1"/>
  <c r="N353" i="1" s="1"/>
  <c r="M48" i="1"/>
  <c r="N48" i="1" s="1"/>
  <c r="M412" i="1"/>
  <c r="N412" i="1" s="1"/>
  <c r="M366" i="1"/>
  <c r="N366" i="1" s="1"/>
  <c r="M88" i="1"/>
  <c r="N88" i="1" s="1"/>
  <c r="M277" i="1"/>
  <c r="N277" i="1" s="1"/>
  <c r="M230" i="1"/>
  <c r="N230" i="1" s="1"/>
  <c r="M238" i="1"/>
  <c r="N238" i="1" s="1"/>
  <c r="M311" i="1"/>
  <c r="N311" i="1" s="1"/>
  <c r="M322" i="1"/>
  <c r="N322" i="1" s="1"/>
  <c r="M28" i="1"/>
  <c r="N28" i="1" s="1"/>
  <c r="M166" i="1"/>
  <c r="N166" i="1" s="1"/>
  <c r="M104" i="1"/>
  <c r="N104" i="1" s="1"/>
  <c r="M80" i="1"/>
  <c r="N80" i="1" s="1"/>
  <c r="M260" i="1"/>
  <c r="N260" i="1" s="1"/>
  <c r="M216" i="1"/>
  <c r="N216" i="1" s="1"/>
  <c r="M23" i="1"/>
  <c r="N23" i="1" s="1"/>
  <c r="M133" i="1"/>
  <c r="N133" i="1" s="1"/>
  <c r="M269" i="1"/>
  <c r="N269" i="1" s="1"/>
  <c r="M146" i="1"/>
  <c r="N146" i="1" s="1"/>
  <c r="M121" i="1"/>
  <c r="N121" i="1" s="1"/>
  <c r="M339" i="1"/>
  <c r="N339" i="1" s="1"/>
  <c r="M67" i="1"/>
  <c r="N67" i="1" s="1"/>
  <c r="M62" i="1"/>
  <c r="N62" i="1" s="1"/>
  <c r="M204" i="1"/>
  <c r="N204" i="1" s="1"/>
  <c r="M14" i="1"/>
  <c r="N14" i="1" s="1"/>
  <c r="M368" i="1"/>
  <c r="N368" i="1" s="1"/>
  <c r="M56" i="1"/>
  <c r="N56" i="1" s="1"/>
  <c r="M419" i="1"/>
  <c r="N419" i="1" s="1"/>
  <c r="M376" i="1"/>
  <c r="N376" i="1" s="1"/>
  <c r="M95" i="1"/>
  <c r="N95" i="1" s="1"/>
  <c r="M287" i="1"/>
  <c r="N287" i="1" s="1"/>
  <c r="M237" i="1"/>
  <c r="N237" i="1" s="1"/>
  <c r="M251" i="1"/>
  <c r="N251" i="1" s="1"/>
  <c r="M127" i="1"/>
  <c r="N127" i="1" s="1"/>
  <c r="M297" i="1"/>
  <c r="N297" i="1" s="1"/>
  <c r="M178" i="1"/>
  <c r="N178" i="1" s="1"/>
  <c r="M420" i="1"/>
  <c r="N420" i="1" s="1"/>
  <c r="M73" i="1"/>
  <c r="N73" i="1" s="1"/>
  <c r="M411" i="1"/>
  <c r="N411" i="1" s="1"/>
  <c r="M387" i="1"/>
  <c r="N387" i="1" s="1"/>
  <c r="M250" i="1"/>
  <c r="N250" i="1" s="1"/>
  <c r="M410" i="1"/>
  <c r="N410" i="1" s="1"/>
  <c r="M279" i="1"/>
  <c r="N279" i="1" s="1"/>
  <c r="M148" i="1"/>
  <c r="N148" i="1" s="1"/>
  <c r="M382" i="1"/>
  <c r="N382" i="1" s="1"/>
  <c r="M114" i="1"/>
  <c r="N114" i="1" s="1"/>
  <c r="M292" i="1"/>
  <c r="N292" i="1" s="1"/>
  <c r="M61" i="1"/>
  <c r="N61" i="1" s="1"/>
  <c r="M39" i="1"/>
  <c r="N39" i="1" s="1"/>
  <c r="M139" i="1"/>
  <c r="N139" i="1" s="1"/>
  <c r="M360" i="1"/>
  <c r="N360" i="1" s="1"/>
  <c r="M227" i="1"/>
  <c r="N227" i="1" s="1"/>
  <c r="M414" i="1"/>
  <c r="N414" i="1" s="1"/>
  <c r="M113" i="1"/>
  <c r="N113" i="1" s="1"/>
  <c r="M91" i="1"/>
  <c r="N91" i="1" s="1"/>
  <c r="M281" i="1"/>
  <c r="N281" i="1" s="1"/>
  <c r="M231" i="1"/>
  <c r="N231" i="1" s="1"/>
  <c r="M190" i="1"/>
  <c r="N190" i="1" s="1"/>
  <c r="M6" i="1"/>
  <c r="N6" i="1" s="1"/>
  <c r="M331" i="1"/>
  <c r="N331" i="1" s="1"/>
  <c r="M203" i="1"/>
  <c r="N203" i="1" s="1"/>
  <c r="M132" i="1"/>
  <c r="N132" i="1" s="1"/>
  <c r="M359" i="1"/>
  <c r="N359" i="1" s="1"/>
  <c r="M319" i="1"/>
  <c r="N319" i="1" s="1"/>
  <c r="M270" i="1"/>
  <c r="N270" i="1" s="1"/>
  <c r="M226" i="1"/>
  <c r="N226" i="1" s="1"/>
  <c r="M182" i="1"/>
  <c r="N182" i="1" s="1"/>
  <c r="M78" i="1"/>
  <c r="N78" i="1" s="1"/>
  <c r="M274" i="1"/>
  <c r="N274" i="1" s="1"/>
  <c r="M380" i="1"/>
  <c r="N380" i="1" s="1"/>
  <c r="M125" i="1"/>
  <c r="N125" i="1" s="1"/>
  <c r="M248" i="1"/>
  <c r="N248" i="1" s="1"/>
  <c r="M377" i="1"/>
  <c r="N377" i="1" s="1"/>
  <c r="M117" i="1"/>
  <c r="N117" i="1" s="1"/>
  <c r="M240" i="1"/>
  <c r="N240" i="1" s="1"/>
  <c r="M375" i="1"/>
  <c r="N375" i="1" s="1"/>
  <c r="M233" i="1"/>
  <c r="N233" i="1" s="1"/>
  <c r="M135" i="1"/>
  <c r="N135" i="1" s="1"/>
  <c r="M367" i="1"/>
  <c r="N367" i="1" s="1"/>
  <c r="M327" i="1"/>
  <c r="N327" i="1" s="1"/>
  <c r="M278" i="1"/>
  <c r="N278" i="1" s="1"/>
  <c r="M228" i="1"/>
  <c r="N228" i="1" s="1"/>
  <c r="M191" i="1"/>
  <c r="N191" i="1" s="1"/>
  <c r="M7" i="1"/>
  <c r="N7" i="1" s="1"/>
  <c r="M89" i="1"/>
  <c r="N89" i="1" s="1"/>
  <c r="M32" i="1"/>
  <c r="N32" i="1" s="1"/>
  <c r="M398" i="1"/>
  <c r="N398" i="1" s="1"/>
  <c r="M108" i="1"/>
  <c r="N108" i="1" s="1"/>
  <c r="M309" i="1"/>
  <c r="N309" i="1" s="1"/>
  <c r="M70" i="1"/>
  <c r="N70" i="1" s="1"/>
  <c r="M221" i="1"/>
  <c r="N221" i="1" s="1"/>
  <c r="M101" i="1"/>
  <c r="N101" i="1" s="1"/>
  <c r="M329" i="1"/>
  <c r="N329" i="1" s="1"/>
  <c r="M403" i="1"/>
  <c r="N403" i="1" s="1"/>
  <c r="M51" i="1"/>
  <c r="N51" i="1" s="1"/>
  <c r="M168" i="1"/>
  <c r="N168" i="1" s="1"/>
  <c r="M256" i="1"/>
  <c r="N256" i="1" s="1"/>
  <c r="M264" i="1"/>
  <c r="N264" i="1" s="1"/>
  <c r="M77" i="1"/>
  <c r="N77" i="1" s="1"/>
  <c r="M97" i="1"/>
  <c r="N97" i="1" s="1"/>
  <c r="M186" i="1"/>
  <c r="N186" i="1" s="1"/>
  <c r="M79" i="1"/>
  <c r="N79" i="1" s="1"/>
  <c r="M300" i="1"/>
  <c r="N300" i="1" s="1"/>
  <c r="M123" i="1"/>
  <c r="N123" i="1" s="1"/>
  <c r="M333" i="1"/>
  <c r="N333" i="1" s="1"/>
  <c r="M187" i="1"/>
  <c r="N187" i="1" s="1"/>
  <c r="M385" i="1"/>
  <c r="N385" i="1" s="1"/>
  <c r="M326" i="1"/>
  <c r="N326" i="1" s="1"/>
  <c r="M196" i="1"/>
  <c r="N196" i="1" s="1"/>
  <c r="M401" i="1"/>
  <c r="N401" i="1" s="1"/>
  <c r="M356" i="1"/>
  <c r="N356" i="1" s="1"/>
  <c r="M315" i="1"/>
  <c r="N315" i="1" s="1"/>
  <c r="M266" i="1"/>
  <c r="N266" i="1" s="1"/>
  <c r="M49" i="1"/>
  <c r="N49" i="1" s="1"/>
  <c r="M180" i="1"/>
  <c r="N180" i="1" s="1"/>
  <c r="M131" i="1"/>
  <c r="N131" i="1" s="1"/>
  <c r="M225" i="1"/>
  <c r="N225" i="1" s="1"/>
  <c r="M397" i="1"/>
  <c r="N397" i="1" s="1"/>
  <c r="M325" i="1"/>
  <c r="N325" i="1" s="1"/>
  <c r="M188" i="1"/>
  <c r="N188" i="1" s="1"/>
  <c r="M214" i="1"/>
  <c r="N214" i="1" s="1"/>
  <c r="M96" i="1"/>
  <c r="N96" i="1" s="1"/>
  <c r="M197" i="1"/>
  <c r="N197" i="1" s="1"/>
  <c r="M243" i="1"/>
  <c r="N243" i="1" s="1"/>
  <c r="M332" i="1"/>
  <c r="N332" i="1" s="1"/>
  <c r="M34" i="1"/>
  <c r="N34" i="1" s="1"/>
  <c r="M192" i="1"/>
  <c r="N192" i="1" s="1"/>
  <c r="M145" i="1"/>
  <c r="N145" i="1" s="1"/>
  <c r="M171" i="1"/>
  <c r="N171" i="1" s="1"/>
  <c r="M38" i="1"/>
  <c r="N38" i="1" s="1"/>
  <c r="M27" i="1"/>
  <c r="N27" i="1" s="1"/>
  <c r="M389" i="1"/>
  <c r="N389" i="1" s="1"/>
  <c r="M423" i="1"/>
  <c r="N423" i="1" s="1"/>
  <c r="M83" i="1"/>
  <c r="N83" i="1" s="1"/>
  <c r="M254" i="1"/>
  <c r="N254" i="1" s="1"/>
  <c r="M119" i="1"/>
  <c r="N119" i="1" s="1"/>
  <c r="M59" i="1"/>
  <c r="N59" i="1" s="1"/>
  <c r="M161" i="1"/>
  <c r="N161" i="1" s="1"/>
  <c r="M421" i="1"/>
  <c r="N421" i="1" s="1"/>
  <c r="M137" i="1"/>
  <c r="N137" i="1" s="1"/>
  <c r="M263" i="1"/>
  <c r="N263" i="1" s="1"/>
  <c r="M396" i="1"/>
  <c r="N396" i="1" s="1"/>
  <c r="M149" i="1"/>
  <c r="N149" i="1" s="1"/>
  <c r="M64" i="1"/>
  <c r="N64" i="1" s="1"/>
  <c r="M210" i="1"/>
  <c r="N210" i="1" s="1"/>
  <c r="M294" i="1"/>
  <c r="N294" i="1" s="1"/>
  <c r="M63" i="1"/>
  <c r="N63" i="1" s="1"/>
  <c r="M338" i="1"/>
  <c r="N338" i="1" s="1"/>
  <c r="M324" i="1"/>
  <c r="N324" i="1" s="1"/>
  <c r="M100" i="1"/>
  <c r="N100" i="1" s="1"/>
  <c r="M118" i="1"/>
  <c r="N118" i="1" s="1"/>
  <c r="M47" i="1"/>
  <c r="N47" i="1" s="1"/>
  <c r="M413" i="1"/>
  <c r="N413" i="1" s="1"/>
  <c r="M280" i="1"/>
  <c r="N280" i="1" s="1"/>
  <c r="M189" i="1"/>
  <c r="N189" i="1" s="1"/>
  <c r="M65" i="1"/>
  <c r="N65" i="1" s="1"/>
  <c r="M352" i="1"/>
  <c r="N352" i="1" s="1"/>
  <c r="M318" i="1"/>
  <c r="N318" i="1" s="1"/>
  <c r="M53" i="1"/>
  <c r="N53" i="1" s="1"/>
  <c r="M365" i="1"/>
  <c r="N365" i="1" s="1"/>
  <c r="M55" i="1"/>
  <c r="N55" i="1" s="1"/>
  <c r="M21" i="1"/>
  <c r="N21" i="1" s="1"/>
  <c r="M342" i="1"/>
  <c r="N342" i="1" s="1"/>
  <c r="M31" i="1"/>
  <c r="N31" i="1" s="1"/>
  <c r="M181" i="1"/>
  <c r="N181" i="1" s="1"/>
  <c r="M184" i="1"/>
  <c r="N184" i="1" s="1"/>
  <c r="M128" i="1"/>
  <c r="N128" i="1" s="1"/>
  <c r="M212" i="1"/>
  <c r="N212" i="1" s="1"/>
  <c r="M142" i="1"/>
  <c r="N142" i="1" s="1"/>
  <c r="M244" i="1"/>
  <c r="N244" i="1" s="1"/>
  <c r="M42" i="1"/>
  <c r="N42" i="1" s="1"/>
  <c r="M30" i="1"/>
  <c r="N30" i="1" s="1"/>
  <c r="M170" i="1"/>
  <c r="N170" i="1" s="1"/>
  <c r="M253" i="1"/>
  <c r="N253" i="1" s="1"/>
  <c r="M249" i="1"/>
  <c r="N249" i="1" s="1"/>
  <c r="M316" i="1"/>
  <c r="N316" i="1" s="1"/>
  <c r="M24" i="1"/>
  <c r="N24" i="1" s="1"/>
  <c r="M418" i="1"/>
  <c r="N418" i="1" s="1"/>
  <c r="M286" i="1"/>
  <c r="N286" i="1" s="1"/>
  <c r="M160" i="1"/>
  <c r="N160" i="1" s="1"/>
  <c r="M390" i="1"/>
  <c r="N390" i="1" s="1"/>
  <c r="M313" i="1"/>
  <c r="N313" i="1" s="1"/>
  <c r="M354" i="1"/>
  <c r="N354" i="1" s="1"/>
  <c r="M255" i="1"/>
  <c r="N255" i="1" s="1"/>
  <c r="M211" i="1"/>
  <c r="N211" i="1" s="1"/>
  <c r="M19" i="1"/>
  <c r="N19" i="1" s="1"/>
  <c r="M364" i="1"/>
  <c r="N364" i="1" s="1"/>
  <c r="M164" i="1"/>
  <c r="N164" i="1" s="1"/>
  <c r="M44" i="1"/>
  <c r="N44" i="1" s="1"/>
  <c r="M75" i="1"/>
  <c r="N75" i="1" s="1"/>
  <c r="M18" i="1"/>
  <c r="N18" i="1" s="1"/>
  <c r="M157" i="1"/>
  <c r="N157" i="1" s="1"/>
  <c r="M296" i="1"/>
  <c r="N296" i="1" s="1"/>
  <c r="M93" i="1"/>
  <c r="N93" i="1" s="1"/>
  <c r="M11" i="1"/>
  <c r="N11" i="1" s="1"/>
  <c r="M298" i="1"/>
  <c r="N298" i="1" s="1"/>
  <c r="M177" i="1"/>
  <c r="N177" i="1" s="1"/>
  <c r="M208" i="1"/>
  <c r="N208" i="1" s="1"/>
  <c r="M348" i="1"/>
  <c r="N348" i="1" s="1"/>
  <c r="M87" i="1"/>
  <c r="N87" i="1" s="1"/>
  <c r="M347" i="1"/>
  <c r="N347" i="1" s="1"/>
  <c r="M120" i="1"/>
  <c r="N120" i="1" s="1"/>
  <c r="M308" i="1"/>
  <c r="N308" i="1" s="1"/>
  <c r="M43" i="1"/>
  <c r="N43" i="1" s="1"/>
  <c r="M241" i="1"/>
  <c r="N241" i="1" s="1"/>
  <c r="M126" i="1"/>
  <c r="N126" i="1" s="1"/>
  <c r="M141" i="1"/>
  <c r="N141" i="1" s="1"/>
  <c r="M335" i="1"/>
  <c r="N335" i="1" s="1"/>
  <c r="M290" i="1"/>
  <c r="N290" i="1" s="1"/>
  <c r="M37" i="1"/>
  <c r="N37" i="1" s="1"/>
  <c r="M92" i="1"/>
  <c r="N92" i="1" s="1"/>
  <c r="M107" i="1"/>
  <c r="N107" i="1" s="1"/>
  <c r="M35" i="1"/>
  <c r="N35" i="1" s="1"/>
  <c r="M395" i="1"/>
  <c r="N395" i="1" s="1"/>
  <c r="M147" i="1"/>
  <c r="N147" i="1" s="1"/>
  <c r="M69" i="1"/>
  <c r="N69" i="1" s="1"/>
  <c r="M15" i="1"/>
  <c r="N15" i="1" s="1"/>
  <c r="M268" i="1"/>
  <c r="N268" i="1" s="1"/>
  <c r="M302" i="1"/>
  <c r="N302" i="1" s="1"/>
  <c r="M165" i="1"/>
  <c r="N165" i="1" s="1"/>
  <c r="M169" i="1"/>
  <c r="N169" i="1" s="1"/>
  <c r="M172" i="1"/>
  <c r="N172" i="1" s="1"/>
  <c r="M200" i="1"/>
  <c r="N200" i="1" s="1"/>
  <c r="M12" i="1"/>
  <c r="N12" i="1" s="1"/>
  <c r="M314" i="1"/>
  <c r="N314" i="1" s="1"/>
  <c r="M369" i="1"/>
  <c r="N369" i="1" s="1"/>
  <c r="M90" i="1"/>
  <c r="N90" i="1" s="1"/>
  <c r="M232" i="1"/>
  <c r="N232" i="1" s="1"/>
  <c r="M152" i="1"/>
  <c r="N152" i="1" s="1"/>
  <c r="M408" i="1"/>
  <c r="N408" i="1" s="1"/>
  <c r="M219" i="1"/>
  <c r="N219" i="1" s="1"/>
  <c r="M362" i="1"/>
  <c r="N362" i="1" s="1"/>
  <c r="M344" i="1"/>
  <c r="N344" i="1" s="1"/>
  <c r="N428" i="1" l="1"/>
  <c r="AL429" i="4"/>
  <c r="AN2" i="4" s="1"/>
  <c r="AN4" i="4" l="1"/>
  <c r="AN10" i="4"/>
  <c r="AN8" i="4"/>
  <c r="AN12" i="4"/>
  <c r="AN9" i="4"/>
  <c r="AN17" i="4"/>
  <c r="AN16" i="4"/>
  <c r="AN7" i="4"/>
  <c r="AN13" i="4"/>
  <c r="AN6" i="4"/>
  <c r="AN14" i="4"/>
  <c r="AN3" i="4"/>
  <c r="AN15" i="4"/>
  <c r="AN5" i="4"/>
  <c r="AN11" i="4"/>
  <c r="O90" i="1"/>
  <c r="O4" i="1"/>
  <c r="O18" i="1"/>
  <c r="O30" i="1"/>
  <c r="O11" i="1"/>
  <c r="N2" i="1"/>
  <c r="O36" i="1"/>
  <c r="O120" i="1"/>
  <c r="O133" i="1"/>
  <c r="O46" i="1"/>
  <c r="O65" i="1"/>
  <c r="O135" i="1"/>
  <c r="O7" i="1"/>
  <c r="O16" i="1"/>
  <c r="O109" i="1"/>
  <c r="O43" i="1"/>
  <c r="O119" i="1"/>
  <c r="O104" i="1"/>
  <c r="O99" i="1"/>
  <c r="O132" i="1"/>
  <c r="O55" i="1"/>
  <c r="O115" i="1"/>
  <c r="O26" i="1"/>
  <c r="O95" i="1"/>
  <c r="O131" i="1"/>
  <c r="O38" i="1"/>
  <c r="O64" i="1"/>
  <c r="O122" i="1"/>
  <c r="O20" i="1"/>
  <c r="O123" i="1"/>
  <c r="O67" i="1"/>
  <c r="O25" i="1"/>
  <c r="O92" i="1"/>
  <c r="O103" i="1"/>
  <c r="O29" i="1"/>
  <c r="O14" i="1"/>
  <c r="O102" i="1"/>
  <c r="O130" i="1"/>
  <c r="O13" i="1"/>
  <c r="O68" i="1"/>
  <c r="O106" i="1"/>
  <c r="O121" i="1"/>
  <c r="O21" i="1"/>
  <c r="O27" i="1"/>
  <c r="O5" i="1"/>
  <c r="O134" i="1"/>
  <c r="O117" i="1"/>
  <c r="O86" i="1"/>
  <c r="O45" i="1"/>
  <c r="O77" i="1"/>
  <c r="O127" i="1"/>
  <c r="O49" i="1"/>
  <c r="O47" i="1"/>
  <c r="O137" i="1"/>
  <c r="O82" i="1"/>
  <c r="O118" i="1"/>
  <c r="O54" i="1"/>
  <c r="O93" i="1"/>
  <c r="O52" i="1"/>
  <c r="O116" i="1"/>
  <c r="O34" i="1"/>
  <c r="O111" i="1"/>
  <c r="O31" i="1"/>
  <c r="O8" i="1"/>
  <c r="O129" i="1"/>
  <c r="O50" i="1"/>
  <c r="O28" i="1"/>
  <c r="O72" i="1"/>
  <c r="O61" i="1"/>
  <c r="O23" i="1"/>
  <c r="O112" i="1"/>
  <c r="O88" i="1"/>
  <c r="O44" i="1"/>
  <c r="O58" i="1"/>
  <c r="O113" i="1"/>
  <c r="O41" i="1"/>
  <c r="O139" i="1"/>
  <c r="O126" i="1"/>
  <c r="O71" i="1"/>
  <c r="O73" i="1"/>
  <c r="O35" i="1"/>
  <c r="O59" i="1"/>
  <c r="O63" i="1"/>
  <c r="O24" i="1"/>
  <c r="O100" i="1"/>
  <c r="O78" i="1"/>
  <c r="O40" i="1"/>
  <c r="O141" i="1"/>
  <c r="O17" i="1"/>
  <c r="O10" i="1"/>
  <c r="O56" i="1"/>
  <c r="O114" i="1"/>
  <c r="O9" i="1"/>
  <c r="O89" i="1"/>
  <c r="O60" i="1"/>
  <c r="O124" i="1"/>
  <c r="O37" i="1"/>
  <c r="O80" i="1"/>
  <c r="O85" i="1"/>
  <c r="O51" i="1"/>
  <c r="O19" i="1"/>
  <c r="O142" i="1"/>
  <c r="O108" i="1"/>
  <c r="O22" i="1"/>
  <c r="O32" i="1"/>
  <c r="O125" i="1"/>
  <c r="O101" i="1"/>
  <c r="O94" i="1"/>
  <c r="O79" i="1"/>
  <c r="O91" i="1"/>
  <c r="O76" i="1"/>
  <c r="O83" i="1"/>
  <c r="O57" i="1"/>
  <c r="O33" i="1"/>
  <c r="O70" i="1"/>
  <c r="O75" i="1"/>
  <c r="O105" i="1"/>
  <c r="O6" i="1"/>
  <c r="O48" i="1"/>
  <c r="O97" i="1"/>
  <c r="O96" i="1"/>
  <c r="O66" i="1"/>
  <c r="O42" i="1"/>
  <c r="O39" i="1"/>
  <c r="O110" i="1"/>
  <c r="O81" i="1"/>
  <c r="O98" i="1"/>
  <c r="O15" i="1"/>
  <c r="O74" i="1"/>
  <c r="O62" i="1"/>
  <c r="O136" i="1"/>
  <c r="O138" i="1"/>
  <c r="O84" i="1"/>
  <c r="O140" i="1"/>
  <c r="O53" i="1"/>
  <c r="O87" i="1"/>
  <c r="O107" i="1"/>
  <c r="O128" i="1"/>
  <c r="O69" i="1"/>
  <c r="O12" i="1"/>
  <c r="O428" i="1" l="1"/>
  <c r="O2" i="1" s="1"/>
  <c r="P428" i="1"/>
  <c r="P430" i="1" s="1"/>
  <c r="P2" i="1" s="1"/>
  <c r="AI3" i="4"/>
  <c r="AI4" i="4"/>
  <c r="AI5" i="4"/>
  <c r="AI6" i="4"/>
  <c r="AI7" i="4"/>
  <c r="AI8" i="4"/>
  <c r="AI9" i="4"/>
  <c r="AI10" i="4"/>
  <c r="AI11" i="4"/>
  <c r="AI12" i="4"/>
  <c r="AI14" i="4"/>
  <c r="AI15" i="4"/>
  <c r="AI16" i="4"/>
  <c r="AI17" i="4"/>
  <c r="AF3" i="4" l="1"/>
  <c r="AF174" i="4"/>
  <c r="AF403" i="4"/>
  <c r="AF228" i="4"/>
  <c r="AF74" i="4"/>
  <c r="AF172" i="4"/>
  <c r="AF61" i="4"/>
  <c r="AF218" i="4"/>
  <c r="AF135" i="4"/>
  <c r="AF119" i="4"/>
  <c r="AF390" i="4"/>
  <c r="AF219" i="4"/>
  <c r="AF321" i="4"/>
  <c r="AF326" i="4"/>
  <c r="AF274" i="4"/>
  <c r="AF134" i="4"/>
  <c r="AF115" i="4"/>
  <c r="AF344" i="4"/>
  <c r="AF342" i="4"/>
  <c r="AF89" i="4"/>
  <c r="AF46" i="4"/>
  <c r="AF100" i="4"/>
  <c r="AF277" i="4"/>
  <c r="AF327" i="4"/>
  <c r="AF352" i="4"/>
  <c r="AF255" i="4"/>
  <c r="AF213" i="4"/>
  <c r="AF310" i="4"/>
  <c r="AF273" i="4"/>
  <c r="AF164" i="4"/>
  <c r="AF179" i="4"/>
  <c r="AF302" i="4"/>
  <c r="AF49" i="4"/>
  <c r="AF124" i="4"/>
  <c r="AF97" i="4"/>
  <c r="AF153" i="4"/>
  <c r="AF175" i="4"/>
  <c r="AF257" i="4"/>
  <c r="AF297" i="4"/>
  <c r="AF396" i="4"/>
  <c r="AF79" i="4"/>
  <c r="AF90" i="4"/>
  <c r="AF195" i="4"/>
  <c r="AF286" i="4"/>
  <c r="AF412" i="4"/>
  <c r="AF178" i="4"/>
  <c r="AF334" i="4"/>
  <c r="AF106" i="4"/>
  <c r="AF423" i="4"/>
  <c r="AF15" i="4"/>
  <c r="AF237" i="4"/>
  <c r="AF275" i="4"/>
  <c r="AF373" i="4"/>
  <c r="AF360" i="4"/>
  <c r="AF188" i="4"/>
  <c r="AF48" i="4"/>
  <c r="AF60" i="4"/>
  <c r="AF201" i="4"/>
  <c r="AF170" i="4"/>
  <c r="AF102" i="4"/>
  <c r="AF287" i="4"/>
  <c r="AF99" i="4"/>
  <c r="AF11" i="4"/>
  <c r="AF253" i="4"/>
  <c r="AF204" i="4"/>
  <c r="AF38" i="4"/>
  <c r="AF283" i="4"/>
  <c r="AF112" i="4"/>
  <c r="AF343" i="4"/>
  <c r="AF9" i="4"/>
  <c r="AF260" i="4"/>
  <c r="AF32" i="4"/>
  <c r="AF301" i="4"/>
  <c r="AF347" i="4"/>
  <c r="AF392" i="4"/>
  <c r="AF73" i="4"/>
  <c r="AF356" i="4"/>
  <c r="AF272" i="4"/>
  <c r="AF42" i="4"/>
  <c r="AF399" i="4"/>
  <c r="AF28" i="4"/>
  <c r="AF126" i="4"/>
  <c r="AF30" i="4"/>
  <c r="AF142" i="4"/>
  <c r="AF7" i="4"/>
  <c r="AF45" i="4"/>
  <c r="AF17" i="4"/>
  <c r="AF298" i="4"/>
  <c r="AF52" i="4"/>
  <c r="AF109" i="4"/>
  <c r="AF127" i="4"/>
  <c r="AF251" i="4"/>
  <c r="AF419" i="4"/>
  <c r="AF417" i="4"/>
  <c r="AF165" i="4"/>
  <c r="AF13" i="4"/>
  <c r="AF37" i="4"/>
  <c r="AF408" i="4"/>
  <c r="AF385" i="4"/>
  <c r="AF98" i="4"/>
  <c r="AF304" i="4"/>
  <c r="AF118" i="4"/>
  <c r="AF154" i="4"/>
  <c r="AF177" i="4"/>
  <c r="AF294" i="4"/>
  <c r="AF94" i="4"/>
  <c r="AF169" i="4"/>
  <c r="AF197" i="4"/>
  <c r="AF318" i="4"/>
  <c r="AF369" i="4"/>
  <c r="AF317" i="4"/>
  <c r="AF372" i="4"/>
  <c r="AF151" i="4"/>
  <c r="AF25" i="4"/>
  <c r="AF143" i="4"/>
  <c r="AF40" i="4"/>
  <c r="AF293" i="4"/>
  <c r="AF229" i="4"/>
  <c r="AF159" i="4"/>
  <c r="AF129" i="4"/>
  <c r="AF249" i="4"/>
  <c r="AF220" i="4"/>
  <c r="AF395" i="4"/>
  <c r="AF113" i="4"/>
  <c r="AF26" i="4"/>
  <c r="AF200" i="4"/>
  <c r="AF303" i="4"/>
  <c r="AF371" i="4"/>
  <c r="AF325" i="4"/>
  <c r="AF361" i="4"/>
  <c r="AF357" i="4"/>
  <c r="AF262" i="4"/>
  <c r="AF8" i="4"/>
  <c r="AF389" i="4"/>
  <c r="AF375" i="4"/>
  <c r="AF196" i="4"/>
  <c r="AF314" i="4"/>
  <c r="AF335" i="4"/>
  <c r="AF203" i="4"/>
  <c r="AF380" i="4"/>
  <c r="AF246" i="4"/>
  <c r="AF336" i="4"/>
  <c r="AF270" i="4"/>
  <c r="AF420" i="4"/>
  <c r="AF44" i="4"/>
  <c r="AF271" i="4"/>
  <c r="AF68" i="4"/>
  <c r="AF259" i="4"/>
  <c r="AF103" i="4"/>
  <c r="AF146" i="4"/>
  <c r="AF64" i="4"/>
  <c r="AF16" i="4"/>
  <c r="AF152" i="4"/>
  <c r="AF374" i="4"/>
  <c r="AF424" i="4"/>
  <c r="AG424" i="4" s="1"/>
  <c r="AH424" i="4" s="1"/>
  <c r="AF96" i="4"/>
  <c r="AF250" i="4"/>
  <c r="AF82" i="4"/>
  <c r="AF281" i="4"/>
  <c r="AF300" i="4"/>
  <c r="AF332" i="4"/>
  <c r="AF180" i="4"/>
  <c r="AF415" i="4"/>
  <c r="AF69" i="4"/>
  <c r="AF241" i="4"/>
  <c r="AF87" i="4"/>
  <c r="AF162" i="4"/>
  <c r="AF338" i="4"/>
  <c r="AF157" i="4"/>
  <c r="AF145" i="4"/>
  <c r="AF10" i="4"/>
  <c r="AF176" i="4"/>
  <c r="AF183" i="4"/>
  <c r="AF133" i="4"/>
  <c r="AF158" i="4"/>
  <c r="AF193" i="4"/>
  <c r="AF391" i="4"/>
  <c r="AF350" i="4"/>
  <c r="AF393" i="4"/>
  <c r="AF242" i="4"/>
  <c r="AF258" i="4"/>
  <c r="AF402" i="4"/>
  <c r="AF305" i="4"/>
  <c r="AF267" i="4"/>
  <c r="AF239" i="4"/>
  <c r="AF292" i="4"/>
  <c r="AF328" i="4"/>
  <c r="AF405" i="4"/>
  <c r="AF161" i="4"/>
  <c r="AF214" i="4"/>
  <c r="AF6" i="4"/>
  <c r="AF212" i="4"/>
  <c r="AF268" i="4"/>
  <c r="AF410" i="4"/>
  <c r="AF80" i="4"/>
  <c r="AG80" i="4" s="1"/>
  <c r="AH80" i="4" s="1"/>
  <c r="AJ80" i="4" s="1"/>
  <c r="AF232" i="4"/>
  <c r="AF93" i="4"/>
  <c r="AF387" i="4"/>
  <c r="AF401" i="4"/>
  <c r="AF20" i="4"/>
  <c r="AF379" i="4"/>
  <c r="AF333" i="4"/>
  <c r="AF295" i="4"/>
  <c r="AF400" i="4"/>
  <c r="AF211" i="4"/>
  <c r="AF312" i="4"/>
  <c r="AF215" i="4"/>
  <c r="AF173" i="4"/>
  <c r="AF182" i="4"/>
  <c r="AF269" i="4"/>
  <c r="AF198" i="4"/>
  <c r="AG198" i="4"/>
  <c r="AH198" i="4" s="1"/>
  <c r="AJ198" i="4" s="1"/>
  <c r="AF132" i="4"/>
  <c r="AF62" i="4"/>
  <c r="AF340" i="4"/>
  <c r="AF243" i="4"/>
  <c r="AF376" i="4"/>
  <c r="AF107" i="4"/>
  <c r="AF388" i="4"/>
  <c r="AF191" i="4"/>
  <c r="AF221" i="4"/>
  <c r="AF72" i="4"/>
  <c r="AF130" i="4"/>
  <c r="AF230" i="4"/>
  <c r="AF148" i="4"/>
  <c r="AF108" i="4"/>
  <c r="AG108" i="4" s="1"/>
  <c r="AH108" i="4" s="1"/>
  <c r="AJ108" i="4" s="1"/>
  <c r="AF216" i="4"/>
  <c r="AF265" i="4"/>
  <c r="AG265" i="4" s="1"/>
  <c r="AH265" i="4" s="1"/>
  <c r="AJ265" i="4" s="1"/>
  <c r="AF36" i="4"/>
  <c r="AG36" i="4" s="1"/>
  <c r="AH36" i="4" s="1"/>
  <c r="AJ36" i="4" s="1"/>
  <c r="AF411" i="4"/>
  <c r="AF14" i="4"/>
  <c r="AF76" i="4"/>
  <c r="AG76" i="4" s="1"/>
  <c r="AH76" i="4" s="1"/>
  <c r="AJ76" i="4" s="1"/>
  <c r="AF363" i="4"/>
  <c r="AF128" i="4"/>
  <c r="AF398" i="4"/>
  <c r="AG398" i="4" s="1"/>
  <c r="AH398" i="4" s="1"/>
  <c r="AJ398" i="4" s="1"/>
  <c r="AF84" i="4"/>
  <c r="AG84" i="4" s="1"/>
  <c r="AH84" i="4" s="1"/>
  <c r="AJ84" i="4" s="1"/>
  <c r="AF240" i="4"/>
  <c r="AF236" i="4"/>
  <c r="AF409" i="4"/>
  <c r="AG409" i="4" s="1"/>
  <c r="AH409" i="4" s="1"/>
  <c r="AJ409" i="4" s="1"/>
  <c r="AF35" i="4"/>
  <c r="AG35" i="4"/>
  <c r="AH35" i="4" s="1"/>
  <c r="AJ35" i="4" s="1"/>
  <c r="AF322" i="4"/>
  <c r="AG322" i="4" s="1"/>
  <c r="AH322" i="4" s="1"/>
  <c r="AJ322" i="4" s="1"/>
  <c r="AF418" i="4"/>
  <c r="AG418" i="4" s="1"/>
  <c r="AH418" i="4" s="1"/>
  <c r="AJ418" i="4" s="1"/>
  <c r="AF136" i="4"/>
  <c r="AG136" i="4" s="1"/>
  <c r="AH136" i="4" s="1"/>
  <c r="AJ136" i="4" s="1"/>
  <c r="AF41" i="4"/>
  <c r="AG41" i="4" s="1"/>
  <c r="AH41" i="4" s="1"/>
  <c r="AJ41" i="4" s="1"/>
  <c r="AF78" i="4"/>
  <c r="AF147" i="4"/>
  <c r="AF81" i="4"/>
  <c r="AF77" i="4"/>
  <c r="AF12" i="4"/>
  <c r="AF184" i="4"/>
  <c r="AF244" i="4"/>
  <c r="AG244" i="4" s="1"/>
  <c r="AH244" i="4" s="1"/>
  <c r="AJ244" i="4" s="1"/>
  <c r="AF54" i="4"/>
  <c r="AG54" i="4" s="1"/>
  <c r="AH54" i="4" s="1"/>
  <c r="AJ54" i="4" s="1"/>
  <c r="AF233" i="4"/>
  <c r="AG233" i="4" s="1"/>
  <c r="AH233" i="4" s="1"/>
  <c r="AJ233" i="4" s="1"/>
  <c r="AF33" i="4"/>
  <c r="AG33" i="4" s="1"/>
  <c r="AH33" i="4" s="1"/>
  <c r="AJ33" i="4" s="1"/>
  <c r="AF413" i="4"/>
  <c r="AF160" i="4"/>
  <c r="AF223" i="4"/>
  <c r="AF189" i="4"/>
  <c r="AF279" i="4"/>
  <c r="AG279" i="4" s="1"/>
  <c r="AH279" i="4" s="1"/>
  <c r="AJ279" i="4" s="1"/>
  <c r="AF386" i="4"/>
  <c r="AF66" i="4"/>
  <c r="AG66" i="4" s="1"/>
  <c r="AH66" i="4" s="1"/>
  <c r="AJ66" i="4" s="1"/>
  <c r="AF359" i="4"/>
  <c r="AF19" i="4"/>
  <c r="AF47" i="4"/>
  <c r="AF329" i="4"/>
  <c r="AF91" i="4"/>
  <c r="AF217" i="4"/>
  <c r="AF168" i="4"/>
  <c r="AG168" i="4" s="1"/>
  <c r="AH168" i="4" s="1"/>
  <c r="AJ168" i="4" s="1"/>
  <c r="AF349" i="4"/>
  <c r="AF309" i="4"/>
  <c r="AG309" i="4" s="1"/>
  <c r="AH309" i="4" s="1"/>
  <c r="AJ309" i="4" s="1"/>
  <c r="AF18" i="4"/>
  <c r="AF382" i="4"/>
  <c r="AF306" i="4"/>
  <c r="AG306" i="4" s="1"/>
  <c r="AH306" i="4" s="1"/>
  <c r="AJ306" i="4" s="1"/>
  <c r="AF120" i="4"/>
  <c r="AF224" i="4"/>
  <c r="AF51" i="4"/>
  <c r="AG51" i="4" s="1"/>
  <c r="AH51" i="4" s="1"/>
  <c r="AJ51" i="4" s="1"/>
  <c r="AF63" i="4"/>
  <c r="AG63" i="4" s="1"/>
  <c r="AH63" i="4" s="1"/>
  <c r="AJ63" i="4" s="1"/>
  <c r="AF123" i="4"/>
  <c r="AG123" i="4" s="1"/>
  <c r="AH123" i="4" s="1"/>
  <c r="AJ123" i="4" s="1"/>
  <c r="AF140" i="4"/>
  <c r="AF208" i="4"/>
  <c r="AG208" i="4"/>
  <c r="AH208" i="4" s="1"/>
  <c r="AJ208" i="4" s="1"/>
  <c r="AF397" i="4"/>
  <c r="AG397" i="4" s="1"/>
  <c r="AH397" i="4" s="1"/>
  <c r="AJ397" i="4" s="1"/>
  <c r="AF125" i="4"/>
  <c r="AG125" i="4" s="1"/>
  <c r="AH125" i="4" s="1"/>
  <c r="AJ125" i="4" s="1"/>
  <c r="AF222" i="4"/>
  <c r="AG222" i="4"/>
  <c r="AH222" i="4" s="1"/>
  <c r="AJ222" i="4" s="1"/>
  <c r="AF34" i="4"/>
  <c r="AG34" i="4" s="1"/>
  <c r="AH34" i="4" s="1"/>
  <c r="AJ34" i="4" s="1"/>
  <c r="AF227" i="4"/>
  <c r="AG227" i="4" s="1"/>
  <c r="AH227" i="4" s="1"/>
  <c r="AJ227" i="4" s="1"/>
  <c r="AF289" i="4"/>
  <c r="AG289" i="4" s="1"/>
  <c r="AH289" i="4" s="1"/>
  <c r="AJ289" i="4" s="1"/>
  <c r="AF339" i="4"/>
  <c r="AF75" i="4"/>
  <c r="AG75" i="4" s="1"/>
  <c r="AH75" i="4" s="1"/>
  <c r="AJ75" i="4" s="1"/>
  <c r="AF225" i="4"/>
  <c r="AF114" i="4"/>
  <c r="AG114" i="4" s="1"/>
  <c r="AH114" i="4" s="1"/>
  <c r="AJ114" i="4" s="1"/>
  <c r="AF186" i="4"/>
  <c r="AF43" i="4"/>
  <c r="AG43" i="4" s="1"/>
  <c r="AH43" i="4" s="1"/>
  <c r="AJ43" i="4" s="1"/>
  <c r="AF370" i="4"/>
  <c r="AG370" i="4" s="1"/>
  <c r="AH370" i="4" s="1"/>
  <c r="AJ370" i="4" s="1"/>
  <c r="AF266" i="4"/>
  <c r="AG266" i="4"/>
  <c r="AH266" i="4" s="1"/>
  <c r="AJ266" i="4" s="1"/>
  <c r="AF206" i="4"/>
  <c r="AG206" i="4" s="1"/>
  <c r="AH206" i="4" s="1"/>
  <c r="AJ206" i="4" s="1"/>
  <c r="AF406" i="4"/>
  <c r="AF137" i="4"/>
  <c r="AG137" i="4"/>
  <c r="AH137" i="4" s="1"/>
  <c r="AJ137" i="4" s="1"/>
  <c r="AF70" i="4"/>
  <c r="AG70" i="4" s="1"/>
  <c r="AH70" i="4" s="1"/>
  <c r="AJ70" i="4" s="1"/>
  <c r="AF254" i="4"/>
  <c r="AF116" i="4"/>
  <c r="AG116" i="4" s="1"/>
  <c r="AH116" i="4" s="1"/>
  <c r="AJ116" i="4" s="1"/>
  <c r="AF362" i="4"/>
  <c r="AG362" i="4" s="1"/>
  <c r="AH362" i="4" s="1"/>
  <c r="AJ362" i="4" s="1"/>
  <c r="AF95" i="4"/>
  <c r="AG95" i="4" s="1"/>
  <c r="AH95" i="4" s="1"/>
  <c r="AJ95" i="4" s="1"/>
  <c r="AF59" i="4"/>
  <c r="AF256" i="4"/>
  <c r="AF202" i="4"/>
  <c r="AF21" i="4"/>
  <c r="AF92" i="4"/>
  <c r="AG92" i="4" s="1"/>
  <c r="AH92" i="4" s="1"/>
  <c r="AJ92" i="4" s="1"/>
  <c r="AF235" i="4"/>
  <c r="AF166" i="4"/>
  <c r="AG166" i="4" s="1"/>
  <c r="AH166" i="4" s="1"/>
  <c r="AJ166" i="4" s="1"/>
  <c r="AF86" i="4"/>
  <c r="AF39" i="4"/>
  <c r="AF316" i="4"/>
  <c r="AG316" i="4"/>
  <c r="AH316" i="4" s="1"/>
  <c r="AJ316" i="4" s="1"/>
  <c r="AF353" i="4"/>
  <c r="AG353" i="4" s="1"/>
  <c r="AH353" i="4" s="1"/>
  <c r="AJ353" i="4" s="1"/>
  <c r="AF141" i="4"/>
  <c r="AG141" i="4" s="1"/>
  <c r="AH141" i="4" s="1"/>
  <c r="AJ141" i="4" s="1"/>
  <c r="AF24" i="4"/>
  <c r="AF354" i="4"/>
  <c r="AG354" i="4" s="1"/>
  <c r="AH354" i="4" s="1"/>
  <c r="AJ354" i="4" s="1"/>
  <c r="AF190" i="4"/>
  <c r="AF205" i="4"/>
  <c r="AF252" i="4"/>
  <c r="AG252" i="4" s="1"/>
  <c r="AH252" i="4" s="1"/>
  <c r="AJ252" i="4" s="1"/>
  <c r="AF331" i="4"/>
  <c r="AG331" i="4" s="1"/>
  <c r="AH331" i="4" s="1"/>
  <c r="AJ331" i="4" s="1"/>
  <c r="AF285" i="4"/>
  <c r="AG285" i="4" s="1"/>
  <c r="AH285" i="4" s="1"/>
  <c r="AJ285" i="4" s="1"/>
  <c r="AF346" i="4"/>
  <c r="AG346" i="4" s="1"/>
  <c r="AH346" i="4" s="1"/>
  <c r="AJ346" i="4" s="1"/>
  <c r="AF245" i="4"/>
  <c r="AF4" i="4"/>
  <c r="AF209" i="4"/>
  <c r="AF364" i="4"/>
  <c r="AG364" i="4" s="1"/>
  <c r="AH364" i="4" s="1"/>
  <c r="AJ364" i="4" s="1"/>
  <c r="AF383" i="4"/>
  <c r="AG383" i="4"/>
  <c r="AH383" i="4" s="1"/>
  <c r="AJ383" i="4" s="1"/>
  <c r="AF210" i="4"/>
  <c r="AG210" i="4" s="1"/>
  <c r="AH210" i="4" s="1"/>
  <c r="AJ210" i="4" s="1"/>
  <c r="AF261" i="4"/>
  <c r="AG261" i="4" s="1"/>
  <c r="AH261" i="4" s="1"/>
  <c r="AJ261" i="4" s="1"/>
  <c r="AF234" i="4"/>
  <c r="AF311" i="4"/>
  <c r="AG311" i="4" s="1"/>
  <c r="AH311" i="4" s="1"/>
  <c r="AJ311" i="4" s="1"/>
  <c r="AF367" i="4"/>
  <c r="AG367" i="4" s="1"/>
  <c r="AH367" i="4" s="1"/>
  <c r="AJ367" i="4" s="1"/>
  <c r="AF368" i="4"/>
  <c r="AG368" i="4" s="1"/>
  <c r="AH368" i="4" s="1"/>
  <c r="AJ368" i="4" s="1"/>
  <c r="AF377" i="4"/>
  <c r="AG377" i="4" s="1"/>
  <c r="AH377" i="4" s="1"/>
  <c r="AJ377" i="4" s="1"/>
  <c r="AF27" i="4"/>
  <c r="AF355" i="4"/>
  <c r="AF323" i="4"/>
  <c r="AG323" i="4" s="1"/>
  <c r="AH323" i="4" s="1"/>
  <c r="AJ323" i="4" s="1"/>
  <c r="AF284" i="4"/>
  <c r="AG284" i="4" s="1"/>
  <c r="AH284" i="4" s="1"/>
  <c r="AJ284" i="4" s="1"/>
  <c r="AF341" i="4"/>
  <c r="AG341" i="4" s="1"/>
  <c r="AH341" i="4" s="1"/>
  <c r="AJ341" i="4" s="1"/>
  <c r="AF404" i="4"/>
  <c r="AG404" i="4" s="1"/>
  <c r="AH404" i="4" s="1"/>
  <c r="AJ404" i="4" s="1"/>
  <c r="AF330" i="4"/>
  <c r="AG330" i="4" s="1"/>
  <c r="AH330" i="4" s="1"/>
  <c r="AJ330" i="4" s="1"/>
  <c r="AF101" i="4"/>
  <c r="AG101" i="4" s="1"/>
  <c r="AH101" i="4" s="1"/>
  <c r="AJ101" i="4" s="1"/>
  <c r="AF65" i="4"/>
  <c r="AG65" i="4" s="1"/>
  <c r="AH65" i="4" s="1"/>
  <c r="AJ65" i="4" s="1"/>
  <c r="AF358" i="4"/>
  <c r="AG358" i="4" s="1"/>
  <c r="AH358" i="4" s="1"/>
  <c r="AJ358" i="4" s="1"/>
  <c r="AF150" i="4"/>
  <c r="AG150" i="4" s="1"/>
  <c r="AH150" i="4" s="1"/>
  <c r="AJ150" i="4" s="1"/>
  <c r="AF56" i="4"/>
  <c r="AF319" i="4"/>
  <c r="AG319" i="4" s="1"/>
  <c r="AH319" i="4" s="1"/>
  <c r="AJ319" i="4" s="1"/>
  <c r="AF291" i="4"/>
  <c r="AF264" i="4"/>
  <c r="AG264" i="4" s="1"/>
  <c r="AH264" i="4" s="1"/>
  <c r="AJ264" i="4" s="1"/>
  <c r="AF324" i="4"/>
  <c r="AG324" i="4"/>
  <c r="AH324" i="4" s="1"/>
  <c r="AJ324" i="4" s="1"/>
  <c r="AF5" i="4"/>
  <c r="AF282" i="4"/>
  <c r="AG282" i="4" s="1"/>
  <c r="AH282" i="4" s="1"/>
  <c r="AJ282" i="4" s="1"/>
  <c r="AF414" i="4"/>
  <c r="AF263" i="4"/>
  <c r="AG263" i="4" s="1"/>
  <c r="AH263" i="4" s="1"/>
  <c r="AJ263" i="4" s="1"/>
  <c r="AF313" i="4"/>
  <c r="AG313" i="4" s="1"/>
  <c r="AH313" i="4" s="1"/>
  <c r="AJ313" i="4" s="1"/>
  <c r="AF58" i="4"/>
  <c r="AG58" i="4" s="1"/>
  <c r="AH58" i="4" s="1"/>
  <c r="AJ58" i="4" s="1"/>
  <c r="AF67" i="4"/>
  <c r="AG67" i="4" s="1"/>
  <c r="AH67" i="4" s="1"/>
  <c r="AJ67" i="4" s="1"/>
  <c r="AF50" i="4"/>
  <c r="AG50" i="4" s="1"/>
  <c r="AH50" i="4" s="1"/>
  <c r="AJ50" i="4" s="1"/>
  <c r="AF111" i="4"/>
  <c r="AF23" i="4"/>
  <c r="AG23" i="4" s="1"/>
  <c r="AH23" i="4" s="1"/>
  <c r="AJ23" i="4" s="1"/>
  <c r="AF163" i="4"/>
  <c r="AG163" i="4" s="1"/>
  <c r="AH163" i="4" s="1"/>
  <c r="AJ163" i="4" s="1"/>
  <c r="AF278" i="4"/>
  <c r="AG278" i="4" s="1"/>
  <c r="AH278" i="4" s="1"/>
  <c r="AJ278" i="4" s="1"/>
  <c r="AF280" i="4"/>
  <c r="AG280" i="4" s="1"/>
  <c r="AH280" i="4" s="1"/>
  <c r="AJ280" i="4" s="1"/>
  <c r="AF337" i="4"/>
  <c r="AF365" i="4"/>
  <c r="AG365" i="4"/>
  <c r="AH365" i="4" s="1"/>
  <c r="AJ365" i="4" s="1"/>
  <c r="AF290" i="4"/>
  <c r="AG290" i="4" s="1"/>
  <c r="AH290" i="4" s="1"/>
  <c r="AJ290" i="4" s="1"/>
  <c r="AF315" i="4"/>
  <c r="AF167" i="4"/>
  <c r="AG167" i="4"/>
  <c r="AH167" i="4" s="1"/>
  <c r="AJ167" i="4" s="1"/>
  <c r="AF85" i="4"/>
  <c r="AG85" i="4" s="1"/>
  <c r="AH85" i="4" s="1"/>
  <c r="AJ85" i="4" s="1"/>
  <c r="AF296" i="4"/>
  <c r="AG296" i="4" s="1"/>
  <c r="AH296" i="4" s="1"/>
  <c r="AJ296" i="4" s="1"/>
  <c r="AF351" i="4"/>
  <c r="AG351" i="4"/>
  <c r="AH351" i="4" s="1"/>
  <c r="AJ351" i="4" s="1"/>
  <c r="AF231" i="4"/>
  <c r="AF88" i="4"/>
  <c r="AG88" i="4" s="1"/>
  <c r="AH88" i="4" s="1"/>
  <c r="AJ88" i="4" s="1"/>
  <c r="AF122" i="4"/>
  <c r="AG122" i="4" s="1"/>
  <c r="AH122" i="4" s="1"/>
  <c r="AJ122" i="4" s="1"/>
  <c r="AF416" i="4"/>
  <c r="AG416" i="4" s="1"/>
  <c r="AH416" i="4" s="1"/>
  <c r="AJ416" i="4" s="1"/>
  <c r="AF248" i="4"/>
  <c r="AG248" i="4" s="1"/>
  <c r="AH248" i="4" s="1"/>
  <c r="AJ248" i="4" s="1"/>
  <c r="AF155" i="4"/>
  <c r="AG155" i="4"/>
  <c r="AH155" i="4" s="1"/>
  <c r="AJ155" i="4" s="1"/>
  <c r="AF31" i="4"/>
  <c r="AG31" i="4" s="1"/>
  <c r="AH31" i="4" s="1"/>
  <c r="AJ31" i="4" s="1"/>
  <c r="AF131" i="4"/>
  <c r="AG131" i="4" s="1"/>
  <c r="AH131" i="4" s="1"/>
  <c r="AJ131" i="4" s="1"/>
  <c r="AF139" i="4"/>
  <c r="AG139" i="4"/>
  <c r="AH139" i="4" s="1"/>
  <c r="AJ139" i="4" s="1"/>
  <c r="AF345" i="4"/>
  <c r="AF117" i="4"/>
  <c r="AG117" i="4" s="1"/>
  <c r="AH117" i="4" s="1"/>
  <c r="AJ117" i="4" s="1"/>
  <c r="AF247" i="4"/>
  <c r="AG247" i="4"/>
  <c r="AH247" i="4" s="1"/>
  <c r="AJ247" i="4" s="1"/>
  <c r="AF348" i="4"/>
  <c r="AG348" i="4" s="1"/>
  <c r="AH348" i="4" s="1"/>
  <c r="AJ348" i="4" s="1"/>
  <c r="AF422" i="4"/>
  <c r="AG422" i="4" s="1"/>
  <c r="AH422" i="4" s="1"/>
  <c r="AJ422" i="4" s="1"/>
  <c r="AF307" i="4"/>
  <c r="AG307" i="4"/>
  <c r="AH307" i="4" s="1"/>
  <c r="AJ307" i="4" s="1"/>
  <c r="AF320" i="4"/>
  <c r="AG320" i="4" s="1"/>
  <c r="AH320" i="4" s="1"/>
  <c r="AJ320" i="4" s="1"/>
  <c r="AF149" i="4"/>
  <c r="AG149" i="4" s="1"/>
  <c r="AH149" i="4" s="1"/>
  <c r="AJ149" i="4" s="1"/>
  <c r="AF299" i="4"/>
  <c r="AG299" i="4"/>
  <c r="AH299" i="4" s="1"/>
  <c r="AJ299" i="4" s="1"/>
  <c r="AF394" i="4"/>
  <c r="AG394" i="4" s="1"/>
  <c r="AH394" i="4" s="1"/>
  <c r="AJ394" i="4" s="1"/>
  <c r="AF381" i="4"/>
  <c r="AG381" i="4" s="1"/>
  <c r="AH381" i="4" s="1"/>
  <c r="AJ381" i="4" s="1"/>
  <c r="AF71" i="4"/>
  <c r="AG71" i="4" s="1"/>
  <c r="AH71" i="4" s="1"/>
  <c r="AJ71" i="4" s="1"/>
  <c r="AF22" i="4"/>
  <c r="AG22" i="4" s="1"/>
  <c r="AH22" i="4" s="1"/>
  <c r="AJ22" i="4" s="1"/>
  <c r="AF308" i="4"/>
  <c r="AF181" i="4"/>
  <c r="AG181" i="4" s="1"/>
  <c r="AH181" i="4" s="1"/>
  <c r="AJ181" i="4" s="1"/>
  <c r="AF53" i="4"/>
  <c r="AG53" i="4" s="1"/>
  <c r="AH53" i="4" s="1"/>
  <c r="AJ53" i="4" s="1"/>
  <c r="AF276" i="4"/>
  <c r="AG276" i="4" s="1"/>
  <c r="AH276" i="4" s="1"/>
  <c r="AJ276" i="4" s="1"/>
  <c r="AF171" i="4"/>
  <c r="AG171" i="4" s="1"/>
  <c r="AH171" i="4" s="1"/>
  <c r="AJ171" i="4" s="1"/>
  <c r="AF192" i="4"/>
  <c r="AG192" i="4"/>
  <c r="AH192" i="4" s="1"/>
  <c r="AJ192" i="4" s="1"/>
  <c r="AF366" i="4"/>
  <c r="AG366" i="4" s="1"/>
  <c r="AH366" i="4" s="1"/>
  <c r="AJ366" i="4" s="1"/>
  <c r="AF144" i="4"/>
  <c r="AG144" i="4" s="1"/>
  <c r="AH144" i="4" s="1"/>
  <c r="AJ144" i="4" s="1"/>
  <c r="AF185" i="4"/>
  <c r="AG185" i="4" s="1"/>
  <c r="AH185" i="4" s="1"/>
  <c r="AJ185" i="4" s="1"/>
  <c r="AF194" i="4"/>
  <c r="AG194" i="4" s="1"/>
  <c r="AH194" i="4" s="1"/>
  <c r="AJ194" i="4" s="1"/>
  <c r="AF187" i="4"/>
  <c r="AG187" i="4" s="1"/>
  <c r="AH187" i="4" s="1"/>
  <c r="AJ187" i="4" s="1"/>
  <c r="AF421" i="4"/>
  <c r="AG421" i="4" s="1"/>
  <c r="AH421" i="4" s="1"/>
  <c r="AJ421" i="4" s="1"/>
  <c r="AF238" i="4"/>
  <c r="AG238" i="4" s="1"/>
  <c r="AH238" i="4" s="1"/>
  <c r="AJ238" i="4" s="1"/>
  <c r="AF384" i="4"/>
  <c r="AG384" i="4" s="1"/>
  <c r="AH384" i="4" s="1"/>
  <c r="AJ384" i="4" s="1"/>
  <c r="AF29" i="4"/>
  <c r="AG29" i="4" s="1"/>
  <c r="AH29" i="4" s="1"/>
  <c r="AJ29" i="4" s="1"/>
  <c r="AF57" i="4"/>
  <c r="AG57" i="4" s="1"/>
  <c r="AH57" i="4" s="1"/>
  <c r="AJ57" i="4" s="1"/>
  <c r="AF378" i="4"/>
  <c r="AG378" i="4" s="1"/>
  <c r="AH378" i="4" s="1"/>
  <c r="AJ378" i="4" s="1"/>
  <c r="AF55" i="4"/>
  <c r="AF156" i="4"/>
  <c r="AG156" i="4" s="1"/>
  <c r="AH156" i="4" s="1"/>
  <c r="AJ156" i="4" s="1"/>
  <c r="AF110" i="4"/>
  <c r="AG110" i="4" s="1"/>
  <c r="AH110" i="4" s="1"/>
  <c r="AJ110" i="4" s="1"/>
  <c r="AF121" i="4"/>
  <c r="AG121" i="4" s="1"/>
  <c r="AH121" i="4" s="1"/>
  <c r="AJ121" i="4" s="1"/>
  <c r="AF207" i="4"/>
  <c r="AF407" i="4"/>
  <c r="AG407" i="4" s="1"/>
  <c r="AH407" i="4" s="1"/>
  <c r="AJ407" i="4" s="1"/>
  <c r="AF138" i="4"/>
  <c r="AG138" i="4" s="1"/>
  <c r="AH138" i="4" s="1"/>
  <c r="AJ138" i="4" s="1"/>
  <c r="AF105" i="4"/>
  <c r="AG105" i="4" s="1"/>
  <c r="AH105" i="4" s="1"/>
  <c r="AJ105" i="4" s="1"/>
  <c r="AF199" i="4"/>
  <c r="AG199" i="4" s="1"/>
  <c r="AH199" i="4" s="1"/>
  <c r="AJ199" i="4" s="1"/>
  <c r="AF83" i="4"/>
  <c r="AG83" i="4" s="1"/>
  <c r="AH83" i="4" s="1"/>
  <c r="AJ83" i="4" s="1"/>
  <c r="AF288" i="4"/>
  <c r="AG288" i="4" s="1"/>
  <c r="AH288" i="4" s="1"/>
  <c r="AJ288" i="4" s="1"/>
  <c r="AF104" i="4"/>
  <c r="AG104" i="4"/>
  <c r="AH104" i="4" s="1"/>
  <c r="AJ104" i="4" s="1"/>
  <c r="AF226" i="4"/>
  <c r="AG226" i="4" s="1"/>
  <c r="AH226" i="4" s="1"/>
  <c r="AJ226" i="4" s="1"/>
  <c r="AG196" i="4" l="1"/>
  <c r="AH196" i="4" s="1"/>
  <c r="AJ196" i="4" s="1"/>
  <c r="AJ424" i="4"/>
</calcChain>
</file>

<file path=xl/comments1.xml><?xml version="1.0" encoding="utf-8"?>
<comments xmlns="http://schemas.openxmlformats.org/spreadsheetml/2006/main">
  <authors>
    <author>Fath, Erin K.   DPI</author>
  </authors>
  <commentList>
    <comment ref="V1" authorId="0" shapeId="0">
      <text>
        <r>
          <rPr>
            <b/>
            <sz val="9"/>
            <color indexed="81"/>
            <rFont val="Tahoma"/>
            <family val="2"/>
          </rPr>
          <t>Fath, Erin K.   DPI:</t>
        </r>
        <r>
          <rPr>
            <sz val="9"/>
            <color indexed="81"/>
            <rFont val="Tahoma"/>
            <family val="2"/>
          </rPr>
          <t xml:space="preserve">
Excludes residents who attended a private school under the RPCP / WPCP / SNSP, per law. </t>
        </r>
      </text>
    </comment>
    <comment ref="W1" authorId="0" shapeId="0">
      <text>
        <r>
          <rPr>
            <b/>
            <sz val="9"/>
            <color indexed="81"/>
            <rFont val="Tahoma"/>
            <family val="2"/>
          </rPr>
          <t xml:space="preserve">Fath, Erin K.   DPI:
</t>
        </r>
        <r>
          <rPr>
            <sz val="9"/>
            <color indexed="81"/>
            <rFont val="Tahoma"/>
            <family val="2"/>
          </rPr>
          <t>Data set from the county layers project (lead by DOA).</t>
        </r>
      </text>
    </comment>
  </commentList>
</comments>
</file>

<file path=xl/connections.xml><?xml version="1.0" encoding="utf-8"?>
<connections xmlns="http://schemas.openxmlformats.org/spreadsheetml/2006/main">
  <connection id="1" name="area_calc_may2018" type="6" refreshedVersion="6" background="1" saveData="1">
    <textPr codePage="437" sourceFile="F:\Boundaries_Project\State_Federal_Funding\area_calc_may2018.txt" tab="0" comma="1">
      <textFields count="11">
        <textField type="skip"/>
        <textField type="text"/>
        <textField/>
        <textField type="text"/>
        <textField type="skip"/>
        <textField type="skip"/>
        <textField type="skip"/>
        <textField/>
        <textField/>
        <textField/>
        <textField/>
      </textFields>
    </textPr>
  </connection>
</connections>
</file>

<file path=xl/sharedStrings.xml><?xml version="1.0" encoding="utf-8"?>
<sst xmlns="http://schemas.openxmlformats.org/spreadsheetml/2006/main" count="1829" uniqueCount="518">
  <si>
    <t>Abbotsford</t>
  </si>
  <si>
    <t>Adams-Friendship Area</t>
  </si>
  <si>
    <t>Albany</t>
  </si>
  <si>
    <t>Algoma</t>
  </si>
  <si>
    <t>Alma</t>
  </si>
  <si>
    <t>Alma Center</t>
  </si>
  <si>
    <t>Almond-Bancroft</t>
  </si>
  <si>
    <t>Altoona</t>
  </si>
  <si>
    <t>Amery</t>
  </si>
  <si>
    <t>Tomorrow River</t>
  </si>
  <si>
    <t>Antigo</t>
  </si>
  <si>
    <t>Appleton Area</t>
  </si>
  <si>
    <t>Arcadia</t>
  </si>
  <si>
    <t>Argyle</t>
  </si>
  <si>
    <t>Ashland</t>
  </si>
  <si>
    <t>Ashwaubenon</t>
  </si>
  <si>
    <t>Athens</t>
  </si>
  <si>
    <t>Auburndale</t>
  </si>
  <si>
    <t>Augusta</t>
  </si>
  <si>
    <t>Baldwin-Woodville Area</t>
  </si>
  <si>
    <t>Unity</t>
  </si>
  <si>
    <t>Bangor</t>
  </si>
  <si>
    <t>Baraboo</t>
  </si>
  <si>
    <t>Barneveld</t>
  </si>
  <si>
    <t>Barron Area</t>
  </si>
  <si>
    <t>Bayfield</t>
  </si>
  <si>
    <t>Beaver Dam</t>
  </si>
  <si>
    <t>Belleville</t>
  </si>
  <si>
    <t>Belmont Community</t>
  </si>
  <si>
    <t>Beloit</t>
  </si>
  <si>
    <t>Beloit Turner</t>
  </si>
  <si>
    <t>Benton</t>
  </si>
  <si>
    <t>Berlin Area</t>
  </si>
  <si>
    <t>Birchwood</t>
  </si>
  <si>
    <t>Wisconsin Heights</t>
  </si>
  <si>
    <t>Black River Falls</t>
  </si>
  <si>
    <t>Blair-Taylor</t>
  </si>
  <si>
    <t>Pecatonica Area</t>
  </si>
  <si>
    <t>Bloomer</t>
  </si>
  <si>
    <t>Bonduel</t>
  </si>
  <si>
    <t>Boscobel</t>
  </si>
  <si>
    <t>North Lakeland</t>
  </si>
  <si>
    <t>Bowler</t>
  </si>
  <si>
    <t>Boyceville Community</t>
  </si>
  <si>
    <t>Brighton #1</t>
  </si>
  <si>
    <t>Brillion</t>
  </si>
  <si>
    <t>Bristol #1</t>
  </si>
  <si>
    <t>Brodhead</t>
  </si>
  <si>
    <t>Elmbrook</t>
  </si>
  <si>
    <t>Brown Deer</t>
  </si>
  <si>
    <t>Bruce</t>
  </si>
  <si>
    <t>Burlington Area</t>
  </si>
  <si>
    <t>Butternut</t>
  </si>
  <si>
    <t>Cadott Community</t>
  </si>
  <si>
    <t>Cambria-Friesland</t>
  </si>
  <si>
    <t>Cambridge</t>
  </si>
  <si>
    <t>Cameron</t>
  </si>
  <si>
    <t>Campbellsport</t>
  </si>
  <si>
    <t>Cashton</t>
  </si>
  <si>
    <t>Cassville</t>
  </si>
  <si>
    <t>Cedarburg</t>
  </si>
  <si>
    <t>Cedar Grove-Belgium Area</t>
  </si>
  <si>
    <t>Chequamegon</t>
  </si>
  <si>
    <t>Chetek-Weyerhaeuser</t>
  </si>
  <si>
    <t>Chilton</t>
  </si>
  <si>
    <t>Chippewa Falls Area</t>
  </si>
  <si>
    <t>Clayton</t>
  </si>
  <si>
    <t>Clear Lake</t>
  </si>
  <si>
    <t>Clinton Community</t>
  </si>
  <si>
    <t>Clintonville</t>
  </si>
  <si>
    <t>Cochrane-Fountain City</t>
  </si>
  <si>
    <t>Colby</t>
  </si>
  <si>
    <t>Coleman</t>
  </si>
  <si>
    <t>Colfax</t>
  </si>
  <si>
    <t>Columbus</t>
  </si>
  <si>
    <t>Cornell</t>
  </si>
  <si>
    <t>Crandon</t>
  </si>
  <si>
    <t>Crivitz</t>
  </si>
  <si>
    <t>Cuba City</t>
  </si>
  <si>
    <t>Cudahy</t>
  </si>
  <si>
    <t>Cumberland</t>
  </si>
  <si>
    <t>Darlington Community</t>
  </si>
  <si>
    <t>Deerfield Community</t>
  </si>
  <si>
    <t>Deforest Area</t>
  </si>
  <si>
    <t>Kettle Moraine</t>
  </si>
  <si>
    <t>Delavan-Darien</t>
  </si>
  <si>
    <t>Denmark</t>
  </si>
  <si>
    <t>Depere</t>
  </si>
  <si>
    <t>De Soto Area</t>
  </si>
  <si>
    <t>Dodgeville</t>
  </si>
  <si>
    <t>Dover #1</t>
  </si>
  <si>
    <t>Drummond</t>
  </si>
  <si>
    <t>Durand-Arkansaw</t>
  </si>
  <si>
    <t>Northland Pines</t>
  </si>
  <si>
    <t>East Troy Community</t>
  </si>
  <si>
    <t>Eau Claire Area</t>
  </si>
  <si>
    <t>Edgar</t>
  </si>
  <si>
    <t>Edgerton</t>
  </si>
  <si>
    <t>Elcho</t>
  </si>
  <si>
    <t>Eleva-Strum</t>
  </si>
  <si>
    <t>Elkhart Lake-Glenbeulah</t>
  </si>
  <si>
    <t>Elkhorn Area</t>
  </si>
  <si>
    <t>Elk Mound Area</t>
  </si>
  <si>
    <t>Ellsworth Community</t>
  </si>
  <si>
    <t>Elmwood</t>
  </si>
  <si>
    <t>Royall</t>
  </si>
  <si>
    <t>Erin</t>
  </si>
  <si>
    <t>Evansville Community</t>
  </si>
  <si>
    <t>Fall Creek</t>
  </si>
  <si>
    <t>Fall River</t>
  </si>
  <si>
    <t>Fennimore Community</t>
  </si>
  <si>
    <t>Lac Du Flambeau #1</t>
  </si>
  <si>
    <t>Florence</t>
  </si>
  <si>
    <t>Fond Du Lac</t>
  </si>
  <si>
    <t>Fontana J8</t>
  </si>
  <si>
    <t>Fort Atkinson</t>
  </si>
  <si>
    <t>Fox Point J2</t>
  </si>
  <si>
    <t>Maple Dale-Indian Hill</t>
  </si>
  <si>
    <t>Franklin Public</t>
  </si>
  <si>
    <t>Frederic</t>
  </si>
  <si>
    <t>Northern Ozaukee</t>
  </si>
  <si>
    <t>Freedom Area</t>
  </si>
  <si>
    <t>Gale-Ettrick-Trempealeau</t>
  </si>
  <si>
    <t>North Crawford</t>
  </si>
  <si>
    <t>Geneva J4</t>
  </si>
  <si>
    <t>Genoa City J2</t>
  </si>
  <si>
    <t>Germantown</t>
  </si>
  <si>
    <t>Gibraltar Area</t>
  </si>
  <si>
    <t>Gillett</t>
  </si>
  <si>
    <t>Gilman</t>
  </si>
  <si>
    <t>Gilmanton</t>
  </si>
  <si>
    <t>Nicolet UHS</t>
  </si>
  <si>
    <t>Glendale-River Hills</t>
  </si>
  <si>
    <t>Glenwood City</t>
  </si>
  <si>
    <t>Goodman-Armstrong</t>
  </si>
  <si>
    <t>Grafton</t>
  </si>
  <si>
    <t>Granton Area</t>
  </si>
  <si>
    <t>Grantsburg</t>
  </si>
  <si>
    <t>Black Hawk</t>
  </si>
  <si>
    <t>Green Bay Area</t>
  </si>
  <si>
    <t>Greendale</t>
  </si>
  <si>
    <t>Greenfield</t>
  </si>
  <si>
    <t>Green Lake</t>
  </si>
  <si>
    <t>Greenwood</t>
  </si>
  <si>
    <t>Gresham</t>
  </si>
  <si>
    <t>Hamilton</t>
  </si>
  <si>
    <t>Saint Croix Central</t>
  </si>
  <si>
    <t>Hartford UHS</t>
  </si>
  <si>
    <t>Hartford J1</t>
  </si>
  <si>
    <t>Arrowhead UHS</t>
  </si>
  <si>
    <t>Hartland-Lakeside J3</t>
  </si>
  <si>
    <t>Hayward Community</t>
  </si>
  <si>
    <t>Southwestern Wisconsin</t>
  </si>
  <si>
    <t>Herman-Neosho-Rubicon</t>
  </si>
  <si>
    <t>Highland</t>
  </si>
  <si>
    <t>Hilbert</t>
  </si>
  <si>
    <t>Hillsboro</t>
  </si>
  <si>
    <t>Holmen</t>
  </si>
  <si>
    <t>Holy Hill Area</t>
  </si>
  <si>
    <t>Horicon</t>
  </si>
  <si>
    <t>Hortonville</t>
  </si>
  <si>
    <t>Howard-Suamico</t>
  </si>
  <si>
    <t>Howards Grove</t>
  </si>
  <si>
    <t>Hudson</t>
  </si>
  <si>
    <t>Hurley</t>
  </si>
  <si>
    <t>Hustisford</t>
  </si>
  <si>
    <t>Independence</t>
  </si>
  <si>
    <t>Iola-Scandinavia</t>
  </si>
  <si>
    <t>Iowa-Grant</t>
  </si>
  <si>
    <t>Ithaca</t>
  </si>
  <si>
    <t>Janesville</t>
  </si>
  <si>
    <t>Jefferson</t>
  </si>
  <si>
    <t>Johnson Creek</t>
  </si>
  <si>
    <t>Juda</t>
  </si>
  <si>
    <t>Dodgeland</t>
  </si>
  <si>
    <t>Kaukauna Area</t>
  </si>
  <si>
    <t>Kenosha</t>
  </si>
  <si>
    <t>Kewaskum</t>
  </si>
  <si>
    <t>Kewaunee</t>
  </si>
  <si>
    <t>Kiel Area</t>
  </si>
  <si>
    <t>Kimberly Area</t>
  </si>
  <si>
    <t>Kohler</t>
  </si>
  <si>
    <t>Lacrosse</t>
  </si>
  <si>
    <t>Ladysmith</t>
  </si>
  <si>
    <t>Lafarge</t>
  </si>
  <si>
    <t>Lake Geneva-Genoa UHS</t>
  </si>
  <si>
    <t>Lake Geneva J1</t>
  </si>
  <si>
    <t>Lake Holcombe</t>
  </si>
  <si>
    <t>Lake Mills Area</t>
  </si>
  <si>
    <t>Lancaster Community</t>
  </si>
  <si>
    <t>Laona</t>
  </si>
  <si>
    <t>Lena</t>
  </si>
  <si>
    <t>Linn J4</t>
  </si>
  <si>
    <t>Linn J6</t>
  </si>
  <si>
    <t>Richmond</t>
  </si>
  <si>
    <t>Little Chute Area</t>
  </si>
  <si>
    <t>Lodi</t>
  </si>
  <si>
    <t>Lomira</t>
  </si>
  <si>
    <t>Loyal</t>
  </si>
  <si>
    <t>Luck</t>
  </si>
  <si>
    <t>Luxemburg-Casco</t>
  </si>
  <si>
    <t>Madison Metropolitan</t>
  </si>
  <si>
    <t>Manawa</t>
  </si>
  <si>
    <t>Manitowoc</t>
  </si>
  <si>
    <t>Maple</t>
  </si>
  <si>
    <t>Marathon City</t>
  </si>
  <si>
    <t>Marinette</t>
  </si>
  <si>
    <t>Marion</t>
  </si>
  <si>
    <t>Markesan</t>
  </si>
  <si>
    <t>Marshall</t>
  </si>
  <si>
    <t>Marshfield</t>
  </si>
  <si>
    <t>Mauston</t>
  </si>
  <si>
    <t>Mayville</t>
  </si>
  <si>
    <t>McFarland</t>
  </si>
  <si>
    <t>Medford Area</t>
  </si>
  <si>
    <t>Mellen</t>
  </si>
  <si>
    <t>Melrose-Mindoro</t>
  </si>
  <si>
    <t>Menasha</t>
  </si>
  <si>
    <t>Menominee Indian</t>
  </si>
  <si>
    <t>Menomonee Falls</t>
  </si>
  <si>
    <t>Menomonie Area</t>
  </si>
  <si>
    <t>Mequon-Thiensville</t>
  </si>
  <si>
    <t>Mercer</t>
  </si>
  <si>
    <t>Merrill Area</t>
  </si>
  <si>
    <t>Swallow</t>
  </si>
  <si>
    <t>North Lake</t>
  </si>
  <si>
    <t>Merton Community</t>
  </si>
  <si>
    <t>Stone Bank School District</t>
  </si>
  <si>
    <t>Middleton-Cross Plains</t>
  </si>
  <si>
    <t>Milton</t>
  </si>
  <si>
    <t>Milwaukee</t>
  </si>
  <si>
    <t>Mineral Point</t>
  </si>
  <si>
    <t>Minocqua J1</t>
  </si>
  <si>
    <t>Lakeland UHS</t>
  </si>
  <si>
    <t>Northwood</t>
  </si>
  <si>
    <t>Mishicot</t>
  </si>
  <si>
    <t>Mondovi</t>
  </si>
  <si>
    <t>Monona Grove</t>
  </si>
  <si>
    <t>Monroe</t>
  </si>
  <si>
    <t>Montello</t>
  </si>
  <si>
    <t>Monticello</t>
  </si>
  <si>
    <t>Mosinee</t>
  </si>
  <si>
    <t>Mount Horeb Area</t>
  </si>
  <si>
    <t>Mukwonago</t>
  </si>
  <si>
    <t>Riverdale</t>
  </si>
  <si>
    <t>Muskego-Norway</t>
  </si>
  <si>
    <t>Lake Country</t>
  </si>
  <si>
    <t>Necedah Area</t>
  </si>
  <si>
    <t>Neenah</t>
  </si>
  <si>
    <t>Neillsville</t>
  </si>
  <si>
    <t>Nekoosa</t>
  </si>
  <si>
    <t>New Auburn</t>
  </si>
  <si>
    <t>New Berlin</t>
  </si>
  <si>
    <t>New Glarus</t>
  </si>
  <si>
    <t>New Holstein</t>
  </si>
  <si>
    <t>New Lisbon</t>
  </si>
  <si>
    <t>New London</t>
  </si>
  <si>
    <t>New Richmond</t>
  </si>
  <si>
    <t>Niagara</t>
  </si>
  <si>
    <t>Norris</t>
  </si>
  <si>
    <t>North Fond Du Lac</t>
  </si>
  <si>
    <t>Norwalk-Ontario-Wilton</t>
  </si>
  <si>
    <t>Norway J7</t>
  </si>
  <si>
    <t>Oak Creek-Franklin</t>
  </si>
  <si>
    <t>Oakfield</t>
  </si>
  <si>
    <t>Oconomowoc Area</t>
  </si>
  <si>
    <t>Oconto</t>
  </si>
  <si>
    <t>Oconto Falls</t>
  </si>
  <si>
    <t>Omro</t>
  </si>
  <si>
    <t>Onalaska</t>
  </si>
  <si>
    <t>Oostburg</t>
  </si>
  <si>
    <t>Oregon</t>
  </si>
  <si>
    <t>Parkview</t>
  </si>
  <si>
    <t>Osceola</t>
  </si>
  <si>
    <t>Oshkosh Area</t>
  </si>
  <si>
    <t>Osseo-Fairchild</t>
  </si>
  <si>
    <t>Owen-Withee</t>
  </si>
  <si>
    <t>Palmyra-Eagle Area</t>
  </si>
  <si>
    <t>Pardeeville Area</t>
  </si>
  <si>
    <t>Paris J1</t>
  </si>
  <si>
    <t>Beecher-Dunbar-Pembine</t>
  </si>
  <si>
    <t>Pepin Area</t>
  </si>
  <si>
    <t>Peshtigo</t>
  </si>
  <si>
    <t>Pewaukee</t>
  </si>
  <si>
    <t>Phelps</t>
  </si>
  <si>
    <t>Phillips</t>
  </si>
  <si>
    <t>Pittsville</t>
  </si>
  <si>
    <t>Tri-County Area</t>
  </si>
  <si>
    <t>Platteville</t>
  </si>
  <si>
    <t>Plum City</t>
  </si>
  <si>
    <t>Plymouth</t>
  </si>
  <si>
    <t>Portage Community</t>
  </si>
  <si>
    <t>Port Edwards</t>
  </si>
  <si>
    <t>Port Washington-Saukville</t>
  </si>
  <si>
    <t>South Shore</t>
  </si>
  <si>
    <t>Potosi</t>
  </si>
  <si>
    <t>Poynette</t>
  </si>
  <si>
    <t>Prairie Du Chien Area</t>
  </si>
  <si>
    <t>Prairie Farm</t>
  </si>
  <si>
    <t>Prentice</t>
  </si>
  <si>
    <t>Prescott</t>
  </si>
  <si>
    <t>Princeton</t>
  </si>
  <si>
    <t>Pulaski Community</t>
  </si>
  <si>
    <t>Racine</t>
  </si>
  <si>
    <t>Randall J1</t>
  </si>
  <si>
    <t>Randolph</t>
  </si>
  <si>
    <t>Random Lake</t>
  </si>
  <si>
    <t>Raymond #14</t>
  </si>
  <si>
    <t>North Cape</t>
  </si>
  <si>
    <t>Reedsburg</t>
  </si>
  <si>
    <t>Reedsville</t>
  </si>
  <si>
    <t>Rhinelander</t>
  </si>
  <si>
    <t>Rib Lake</t>
  </si>
  <si>
    <t>Rice Lake Area</t>
  </si>
  <si>
    <t>Richfield J1</t>
  </si>
  <si>
    <t>Friess Lake</t>
  </si>
  <si>
    <t>Richland</t>
  </si>
  <si>
    <t>Rio Community</t>
  </si>
  <si>
    <t>Ripon Area</t>
  </si>
  <si>
    <t>River Falls</t>
  </si>
  <si>
    <t>River Ridge</t>
  </si>
  <si>
    <t>Rosendale-Brandon</t>
  </si>
  <si>
    <t>Rosholt</t>
  </si>
  <si>
    <t>D C Everest Area</t>
  </si>
  <si>
    <t>Saint Croix Falls</t>
  </si>
  <si>
    <t>Saint Francis</t>
  </si>
  <si>
    <t>Central/Westosha UHS</t>
  </si>
  <si>
    <t>Salem</t>
  </si>
  <si>
    <t>Sauk Prairie</t>
  </si>
  <si>
    <t>Seneca</t>
  </si>
  <si>
    <t>Sevastopol</t>
  </si>
  <si>
    <t>Seymour Community</t>
  </si>
  <si>
    <t>Sharon J11</t>
  </si>
  <si>
    <t>Shawano</t>
  </si>
  <si>
    <t>Sheboygan Area</t>
  </si>
  <si>
    <t>Sheboygan Falls</t>
  </si>
  <si>
    <t>Shell Lake</t>
  </si>
  <si>
    <t>Shiocton</t>
  </si>
  <si>
    <t>Shorewood</t>
  </si>
  <si>
    <t>Shullsburg</t>
  </si>
  <si>
    <t>Silver Lake J1</t>
  </si>
  <si>
    <t>Siren</t>
  </si>
  <si>
    <t>Slinger</t>
  </si>
  <si>
    <t>Solon Springs</t>
  </si>
  <si>
    <t>Somerset</t>
  </si>
  <si>
    <t>South Milwaukee</t>
  </si>
  <si>
    <t>Southern Door County</t>
  </si>
  <si>
    <t>Sparta Area</t>
  </si>
  <si>
    <t>Spencer</t>
  </si>
  <si>
    <t>Spooner</t>
  </si>
  <si>
    <t>River Valley</t>
  </si>
  <si>
    <t>Spring Valley</t>
  </si>
  <si>
    <t>Stanley-Boyd Area</t>
  </si>
  <si>
    <t>Stevens Point Area</t>
  </si>
  <si>
    <t>Stockbridge</t>
  </si>
  <si>
    <t>Stoughton Area</t>
  </si>
  <si>
    <t>Stratford</t>
  </si>
  <si>
    <t>Sturgeon Bay</t>
  </si>
  <si>
    <t>Sun Prairie Area</t>
  </si>
  <si>
    <t>Superior</t>
  </si>
  <si>
    <t>Suring</t>
  </si>
  <si>
    <t>Thorp</t>
  </si>
  <si>
    <t>Three Lakes</t>
  </si>
  <si>
    <t>Tigerton</t>
  </si>
  <si>
    <t>Tomah Area</t>
  </si>
  <si>
    <t>Tomahawk</t>
  </si>
  <si>
    <t>Flambeau</t>
  </si>
  <si>
    <t>Trevor-Wilmot Consolidated</t>
  </si>
  <si>
    <t>Turtle Lake</t>
  </si>
  <si>
    <t>Twin Lakes #4</t>
  </si>
  <si>
    <t>Two Rivers</t>
  </si>
  <si>
    <t>Union Grove UHS</t>
  </si>
  <si>
    <t>Union Grove J1</t>
  </si>
  <si>
    <t>Valders Area</t>
  </si>
  <si>
    <t>Verona Area</t>
  </si>
  <si>
    <t>Kickapoo Area</t>
  </si>
  <si>
    <t>Viroqua Area</t>
  </si>
  <si>
    <t>Wabeno Area</t>
  </si>
  <si>
    <t>Big Foot UHS</t>
  </si>
  <si>
    <t>Walworth J1</t>
  </si>
  <si>
    <t>Washburn</t>
  </si>
  <si>
    <t>Washington</t>
  </si>
  <si>
    <t>Waterford UHS</t>
  </si>
  <si>
    <t>Washington-Caldwell</t>
  </si>
  <si>
    <t>Waterford Graded</t>
  </si>
  <si>
    <t>Waterloo</t>
  </si>
  <si>
    <t>Watertown</t>
  </si>
  <si>
    <t>Waukesha</t>
  </si>
  <si>
    <t>Waunakee Community</t>
  </si>
  <si>
    <t>Waupaca</t>
  </si>
  <si>
    <t>Waupun</t>
  </si>
  <si>
    <t>Wausau</t>
  </si>
  <si>
    <t>Wausaukee</t>
  </si>
  <si>
    <t>Wautoma Area</t>
  </si>
  <si>
    <t>Wauwatosa</t>
  </si>
  <si>
    <t>Wauzeka-Steuben</t>
  </si>
  <si>
    <t>Webster</t>
  </si>
  <si>
    <t>West Allis</t>
  </si>
  <si>
    <t>West Bend</t>
  </si>
  <si>
    <t>Westby Area</t>
  </si>
  <si>
    <t>West Depere</t>
  </si>
  <si>
    <t>Westfield</t>
  </si>
  <si>
    <t>Weston</t>
  </si>
  <si>
    <t>West Salem</t>
  </si>
  <si>
    <t>Weyauwega-Fremont</t>
  </si>
  <si>
    <t>Wheatland J1</t>
  </si>
  <si>
    <t>Whitefish Bay</t>
  </si>
  <si>
    <t>Whitehall</t>
  </si>
  <si>
    <t>White Lake</t>
  </si>
  <si>
    <t>Whitewater</t>
  </si>
  <si>
    <t>Whitnall</t>
  </si>
  <si>
    <t>Wild Rose</t>
  </si>
  <si>
    <t>Williams Bay</t>
  </si>
  <si>
    <t>Wilmot UHS</t>
  </si>
  <si>
    <t>Winneconne Community</t>
  </si>
  <si>
    <t>Winter</t>
  </si>
  <si>
    <t>Wisconsin Dells</t>
  </si>
  <si>
    <t>Wisconsin Rapids</t>
  </si>
  <si>
    <t>Wittenberg-Birnamwood</t>
  </si>
  <si>
    <t>Wonewoc-Union Center</t>
  </si>
  <si>
    <t>Woodruff J1</t>
  </si>
  <si>
    <t>Wrightstown Community</t>
  </si>
  <si>
    <t>Yorkville J2</t>
  </si>
  <si>
    <t>SELECT M.DISTRICT_NMBR, D.DISTRICT_NAME,
    (ROUND((NVL(AVERAGE, 0) + (NVL(SUMMER, 0) + NVL(CHAPTER220_SUMMER, 0) + NVL(MPS_SUMMER_REDUCTION, 0)) +
                            NVL(FOSTER, 0) + NVL(STATEWIDE_CHOICE_PUPILS, 0) +
                            NVL(PART_TIME_NON_RES_TOT,0) +
                            NVL(TOT_PT,0) +
                            NVL(SNSP, 0) +
                            NVL(NEW_AUTHORIZERS, 0)), 0)) AS MEMBERSHIP
  FROM STAIDSX.SA_AID_RUN_MEMBERSHIP M,
       STAIDSX.SA_DISTRICT D
 WHERE VERSION_NUMBER = 24
   AND M.DISTRICT_NMBR = D.DISTRICT_NMBR
   AND M.FISCAL_YEAR = D.FISCAL_YEAR
 ORDER BY D.DISTRICT_NMBR</t>
  </si>
  <si>
    <t>District</t>
  </si>
  <si>
    <t>District Name</t>
  </si>
  <si>
    <t>Membership</t>
  </si>
  <si>
    <t>10E256000000</t>
  </si>
  <si>
    <t>10R000000248</t>
  </si>
  <si>
    <t>10R000000249</t>
  </si>
  <si>
    <t>10R000000348</t>
  </si>
  <si>
    <t>10R000000448</t>
  </si>
  <si>
    <t>10R000000538</t>
  </si>
  <si>
    <t>10R000000548</t>
  </si>
  <si>
    <t>SELECT D.DISTRICT_NMBR, SUM(NVL(ALLD.AMOUNT, 0)) AS AMOUNT
   FROM STAIDSX.SA_DISTRICT D
   LEFT OUTER JOIN STAIDSX.SF_ALLDISTDATAREPORTED ALLD ON ALLD.DIST_NMBR = D.DISTRICT_NMBR 
                                                      AND ALLD.COA_FUND = '10'
                                                      AND ALLD.COA_TYPE = 'E'
                                                      AND ALLD.COA_FUNCTION = '256'
                                                      AND ALLD.APP_CODE = 'A'
                                                      AND ALLD.ACCTTYPE = 'DETAIL'
                                                      AND ALLD.FISCALYEAR = D.FISCAL_YEAR
  WHERE D.FISCAL_YEAR = '2018'
    AND D.KIND IN ('1', '3', '5', '2')
    AND TO_NUMBER(D.DISTRICT_NMBR) &lt; 9000
 GROUP BY D.DISTRICT_NMBR
 ORDER BY D.DISTRICT_NMBR</t>
  </si>
  <si>
    <t xml:space="preserve"> SELECT D.DISTRICT_NMBR, NVL(ALLD.AMOUNT, 0) AS AMOUNT
   FROM STAIDSX.SA_DISTRICT D
   LEFT OUTER JOIN STAIDSX.SF_ALLDISTDATAREPORTED ALLD ON  ALLD.DIST_NMBR = D.DISTRICT_NMBR 
                                                      AND ALLD.COA_FUND = '10'
                                                      AND ALLD.COA_TYPE = 'R'
                                                      AND ALLD.COA_FUNCTION = '000'
                                                      AND ALLD.COA_SUBFUNCTION = '000'
                                                      AND ALLD.COA_OBJ_SRC = '249'
                                                      AND ALLD.APP_CODE = 'A'
                                                      AND ALLD.ACCTTYPE = 'DETAIL'
                                                      AND ALLD.FISCALYEAR = D.FISCAL_YEAR
  WHERE D.FISCAL_YEAR = '2018'
    AND D.KIND IN ('1', '3', '5', '2')
    AND TO_NUMBER(D.DISTRICT_NMBR) &lt; 9000
 ORDER BY D.DISTRICT_NMBR</t>
  </si>
  <si>
    <t>SELECT D.DISTRICT_NMBR, NVL(ALLD.AMOUNT, 0) AS AMOUNT
   FROM STAIDSX.SA_DISTRICT D
   LEFT OUTER JOIN STAIDSX.SF_ALLDISTDATAREPORTED ALLD ON  ALLD.DIST_NMBR = D.DISTRICT_NMBR 
                                                      AND ALLD.COA_FUND = '10'
                                                      AND ALLD.COA_TYPE = 'R'
                                                      AND ALLD.COA_FUNCTION = '000'
                                                      AND ALLD.COA_SUBFUNCTION = '000'
                                                      AND ALLD.COA_OBJ_SRC = '348'
                                                      AND ALLD.APP_CODE = 'A'
                                                      AND ALLD.ACCTTYPE = 'DETAIL'
                                                      AND ALLD.FISCALYEAR = D.FISCAL_YEAR
  WHERE D.FISCAL_YEAR = '2018'
    AND D.KIND IN ('1', '3', '5', '2')
    AND TO_NUMBER(D.DISTRICT_NMBR) &lt; 9000
 ORDER BY D.DISTRICT_NMBR</t>
  </si>
  <si>
    <t xml:space="preserve"> SELECT D.DISTRICT_NMBR, NVL(ALLD.AMOUNT, 0) AS AMOUNT
   FROM STAIDSX.SA_DISTRICT D
   LEFT OUTER JOIN STAIDSX.SF_ALLDISTDATAREPORTED ALLD ON  ALLD.DIST_NMBR = D.DISTRICT_NMBR 
                                                      AND ALLD.COA_FUND = '10'
                                                      AND ALLD.COA_TYPE = 'R'
                                                      AND ALLD.COA_FUNCTION = '000'
                                                      AND ALLD.COA_SUBFUNCTION = '000'
                                                      AND ALLD.COA_OBJ_SRC = '448'
                                                      AND ALLD.APP_CODE = 'A'
                                                      AND ALLD.ACCTTYPE = 'DETAIL'
                                                      AND ALLD.FISCALYEAR = D.FISCAL_YEAR
  WHERE D.FISCAL_YEAR = '2018'
    AND D.KIND IN ('1', '3', '5', '2')
    AND TO_NUMBER(D.DISTRICT_NMBR) &lt; 9000
 ORDER BY D.DISTRICT_NMBR</t>
  </si>
  <si>
    <t xml:space="preserve"> SELECT D.DISTRICT_NMBR, NVL(ALLD.AMOUNT, 0) AS AMOUNT
   FROM STAIDSX.SA_DISTRICT D
   LEFT OUTER JOIN STAIDSX.SF_ALLDISTDATAREPORTED ALLD ON  ALLD.DIST_NMBR = D.DISTRICT_NMBR 
                                                      AND ALLD.COA_FUND = '10'
                                                      AND ALLD.COA_TYPE = 'R'
                                                      AND ALLD.COA_FUNCTION = '000'
                                                      AND ALLD.COA_SUBFUNCTION = '000'
                                                      AND ALLD.COA_OBJ_SRC = '538'
                                                      AND ALLD.APP_CODE = 'A'
                                                      AND ALLD.ACCTTYPE = 'DETAIL'
                                                      AND ALLD.FISCALYEAR = D.FISCAL_YEAR
  WHERE D.FISCAL_YEAR = '2018'
    AND D.KIND IN ('1', '3', '5', '2')
    AND TO_NUMBER(D.DISTRICT_NMBR) &lt; 9000
 ORDER BY D.DISTRICT_NMBR</t>
  </si>
  <si>
    <t xml:space="preserve">  SELECT D.DISTRICT_NMBR, NVL(ALLD.AMOUNT, 0) AS AMOUNT
   FROM STAIDSX.SA_DISTRICT D
   LEFT OUTER JOIN STAIDSX.SF_ALLDISTDATAREPORTED ALLD ON  ALLD.DIST_NMBR = D.DISTRICT_NMBR 
                                                      AND ALLD.COA_FUND = '10'
                                                      AND ALLD.COA_TYPE = 'R'
                                                      AND ALLD.COA_FUNCTION = '000'
                                                      AND ALLD.COA_SUBFUNCTION = '000'
                                                      AND ALLD.COA_OBJ_SRC = '548'
                                                      AND ALLD.APP_CODE = 'A'
                                                      AND ALLD.ACCTTYPE = 'DETAIL'
                                                      AND ALLD.FISCALYEAR = D.FISCAL_YEAR
  WHERE D.FISCAL_YEAR = '2018'
    AND D.KIND IN ('1', '3', '5', '2')
    AND TO_NUMBER(D.DISTRICT_NMBR) &lt; 9000
 ORDER BY D.DISTRICT_NMBR</t>
  </si>
  <si>
    <t>SELECT D.DISTRICT_NMBR, NVL(ALLD.AMOUNT, 0) AS AMOUNT
   FROM STAIDSX.SA_DISTRICT D
   LEFT OUTER JOIN STAIDSX.SF_ALLDISTDATAREPORTED ALLD ON  ALLD.DIST_NMBR = D.DISTRICT_NMBR 
                                                      AND ALLD.COA_FUND = '10'
                                                      AND ALLD.COA_TYPE = 'R'
                                                      AND ALLD.COA_FUNCTION = '000'
                                                      AND ALLD.COA_SUBFUNCTION = '000'
                                                      AND ALLD.COA_OBJ_SRC = '248'
                                                      AND ALLD.APP_CODE = 'A'
                                                      AND ALLD.ACCTTYPE = 'DETAIL'
                                                      AND ALLD.FISCALYEAR = D.FISCAL_YEAR
  WHERE D.FISCAL_YEAR = '2018'
    AND D.KIND IN ('1', '3', '5', '2')
    AND TO_NUMBER(D.DISTRICT_NMBR) &lt; 9000
 ORDER BY D.DISTRICT_NMBR</t>
  </si>
  <si>
    <t>(1) FY-18 Adjusted Fund 10 Tran. Cost</t>
  </si>
  <si>
    <t>total</t>
  </si>
  <si>
    <t>District Code</t>
  </si>
  <si>
    <t>School District</t>
  </si>
  <si>
    <t>SCOPE</t>
  </si>
  <si>
    <t>FY18 Membership (Sparsity FTE)</t>
  </si>
  <si>
    <t>Square Miles</t>
  </si>
  <si>
    <t>Chequamegon^</t>
  </si>
  <si>
    <t>Crivitz^</t>
  </si>
  <si>
    <t>Desoto Area</t>
  </si>
  <si>
    <t>Durand</t>
  </si>
  <si>
    <t>Galesville-Ettrick</t>
  </si>
  <si>
    <t>Port Washington-Saukvill</t>
  </si>
  <si>
    <t>Stone Bank School Distri</t>
  </si>
  <si>
    <t>Trevor-Wilmot Consolidat</t>
  </si>
  <si>
    <t>Members/Sq. Miles</t>
  </si>
  <si>
    <t xml:space="preserve"> </t>
  </si>
  <si>
    <t xml:space="preserve">  </t>
  </si>
  <si>
    <t>Avg. = 14.91</t>
  </si>
  <si>
    <t>(5) FY 18 F10 Cost/Member over 145% of State Avg.</t>
  </si>
  <si>
    <t>(4) FY 18 District's Fund 10 Transport. Cost /Member</t>
  </si>
  <si>
    <t>(6) FY 18 District's Tran. Cost Over State Avg. Cost</t>
  </si>
  <si>
    <t>(7) FY 18 District's Percent of allocation</t>
  </si>
  <si>
    <t>(2) FY 16 Membership</t>
  </si>
  <si>
    <t>(1) FY 17 Adjusted
Fund 10 Transport. Cost</t>
  </si>
  <si>
    <t>(4) FY 17 District's Fund 10 Transport. Cost /Member</t>
  </si>
  <si>
    <t>(5) FY 17 F10 Cost/Member over 145% of State Avg.</t>
  </si>
  <si>
    <t>(6) FY 17 District's Tran. Cost Over State Avg. Cost</t>
  </si>
  <si>
    <t>number o qualifying</t>
  </si>
  <si>
    <t>(9) FY 18 District's Share of appropriation</t>
  </si>
  <si>
    <t>Column1</t>
  </si>
  <si>
    <t>Column2</t>
  </si>
  <si>
    <t>Column3</t>
  </si>
  <si>
    <t>Column4</t>
  </si>
  <si>
    <t>Column5</t>
  </si>
  <si>
    <t>Column6</t>
  </si>
  <si>
    <t>Column7</t>
  </si>
  <si>
    <t>Column8</t>
  </si>
  <si>
    <t>Column9</t>
  </si>
  <si>
    <t>Column10</t>
  </si>
  <si>
    <t>Column11</t>
  </si>
  <si>
    <t>Column12</t>
  </si>
  <si>
    <t>Column13</t>
  </si>
  <si>
    <t>Column14</t>
  </si>
  <si>
    <t>Column15</t>
  </si>
  <si>
    <t>TOTALS</t>
  </si>
  <si>
    <t>Statewide Membership</t>
  </si>
  <si>
    <t>District Name 
As of 11:07 AM on 05-09-2019</t>
  </si>
  <si>
    <t>(9) FY 19 District's Share of appropriation</t>
  </si>
  <si>
    <t>FY18 Districts qualified for Stop Gap</t>
  </si>
  <si>
    <t>Count</t>
  </si>
  <si>
    <t>50% of FY18 Districts Payments qualifying for Stop Gap</t>
  </si>
  <si>
    <t>Stop Gap payment in June of 2019</t>
  </si>
  <si>
    <t>Appropiraiton</t>
  </si>
  <si>
    <t xml:space="preserve"> FY18 LEA's Share of Stop Gap</t>
  </si>
  <si>
    <t>2017 Wisconsin Act 59 - Stop Gap measure benefits districts that received a payment in the previous school year but not this school year.</t>
  </si>
  <si>
    <t>Districts receiving at least $100,000 but less than $200,000 in HCT aid for in June of 2019</t>
  </si>
  <si>
    <t>Districts receiving at least $75,000 but less than $100,000 in HCT aid for in June of 2019</t>
  </si>
  <si>
    <t>Districts receiving at least $50,000 but less than $75,000 in HCT aid for in June of 2019</t>
  </si>
  <si>
    <t>Districts receiving at least $25,000 but less than $50,000 in HCT aid for in June of 2019</t>
  </si>
  <si>
    <t>Districts receiving At least $10,000 but less than $25,000 in HCT aid for in June of 2019</t>
  </si>
  <si>
    <t>District's receiving High Cost Transportation Aid in June of 2019</t>
  </si>
  <si>
    <t>Districts receiving at least $200,000 in HCT aid for in June of 2019</t>
  </si>
  <si>
    <t>Districts receiving At least $1,000 but less than $25,000 in HCT aid for in June of 2020</t>
  </si>
  <si>
    <t>Districts receiving at under $1,000 but less than $10,000 in HCT aid for in June of 2019</t>
  </si>
  <si>
    <t>(1)  Adjusted F10 Tran. Cost F18</t>
  </si>
  <si>
    <t>(2)  Membership FY18</t>
  </si>
  <si>
    <t>(4 Total) Avg. Cost/Member FY18</t>
  </si>
  <si>
    <t>(5 Total)F18 145% of Avg Cost/Member</t>
  </si>
  <si>
    <t>(6 Total) FY187 Statewide Total Tran Cost</t>
  </si>
  <si>
    <t>F19 Appropriation</t>
  </si>
  <si>
    <t>(8) FY19 LEA's Share of Appropriation</t>
  </si>
  <si>
    <t>Column16</t>
  </si>
  <si>
    <t xml:space="preserve">District Name </t>
  </si>
  <si>
    <r>
      <rPr>
        <b/>
        <u/>
        <sz val="11.5"/>
        <color theme="1"/>
        <rFont val="Arial"/>
        <family val="2"/>
      </rPr>
      <t>NOTE:</t>
    </r>
    <r>
      <rPr>
        <b/>
        <sz val="11.5"/>
        <color theme="1"/>
        <rFont val="Arial"/>
        <family val="2"/>
      </rPr>
      <t xml:space="preserve"> High Cost Pupil Transportation Aid based on FY-2018 for the Friess Lake (4843) and Richfield J1 (4820)  Districts listed above will be paid to Holy Hill Area (2570) District due to their consolidation as of July 1, 2018.</t>
    </r>
  </si>
  <si>
    <r>
      <t xml:space="preserve">District Name 
</t>
    </r>
    <r>
      <rPr>
        <b/>
        <sz val="10"/>
        <rFont val="Arial"/>
        <family val="2"/>
      </rPr>
      <t>As of 10:25 AM on 05-240-19</t>
    </r>
  </si>
  <si>
    <t>As of 10:30 AM on 05-24-2019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</si>
</sst>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quot;$&quot;* #,##0.00_);_(&quot;$&quot;* \(#,##0.00\);_(&quot;$&quot;* &quot;-&quot;??_);_(@_)"/>
    <numFmt numFmtId="43" formatCode="_(* #,##0.00_);_(* \(#,##0.00\);_(* &quot;-&quot;??_);_(@_)"/>
    <numFmt numFmtId="164" formatCode="0000"/>
    <numFmt numFmtId="165" formatCode="_(* #,##0_);_(* \(#,##0\);_(* &quot;-&quot;??_);_(@_)"/>
    <numFmt numFmtId="166" formatCode="0.00000%"/>
    <numFmt numFmtId="167" formatCode="0.000000%"/>
  </numFmts>
  <fonts count="35" x14ac:knownFonts="1">
    <font>
      <sz val="11"/>
      <color theme="1"/>
      <name val="Calibri"/>
      <family val="2"/>
      <scheme val="minor"/>
    </font>
    <font>
      <sz val="10"/>
      <name val="MS Sans Serif"/>
      <family val="2"/>
    </font>
    <font>
      <b/>
      <sz val="10"/>
      <color theme="0"/>
      <name val="Arial"/>
      <family val="2"/>
    </font>
    <font>
      <sz val="11"/>
      <color theme="1"/>
      <name val="Calibri"/>
      <family val="2"/>
      <scheme val="minor"/>
    </font>
    <font>
      <b/>
      <sz val="9"/>
      <color indexed="81"/>
      <name val="Tahoma"/>
      <family val="2"/>
    </font>
    <font>
      <sz val="9"/>
      <color indexed="81"/>
      <name val="Tahoma"/>
      <family val="2"/>
    </font>
    <font>
      <sz val="12"/>
      <color theme="1"/>
      <name val="Arial"/>
      <family val="2"/>
    </font>
    <font>
      <sz val="12"/>
      <name val="Arial"/>
      <family val="2"/>
    </font>
    <font>
      <sz val="9"/>
      <color theme="1"/>
      <name val="Arial"/>
      <family val="2"/>
    </font>
    <font>
      <sz val="12"/>
      <color rgb="FFFF0000"/>
      <name val="Arial Black"/>
      <family val="2"/>
    </font>
    <font>
      <b/>
      <sz val="10"/>
      <name val="Arial"/>
      <family val="2"/>
    </font>
    <font>
      <b/>
      <sz val="11"/>
      <name val="Arial"/>
      <family val="2"/>
    </font>
    <font>
      <sz val="11"/>
      <color theme="1"/>
      <name val="Arial"/>
      <family val="2"/>
    </font>
    <font>
      <b/>
      <sz val="11"/>
      <color theme="1"/>
      <name val="Arial"/>
      <family val="2"/>
    </font>
    <font>
      <sz val="10"/>
      <name val="Arial Black"/>
      <family val="2"/>
    </font>
    <font>
      <b/>
      <sz val="10"/>
      <name val="Arial Black"/>
      <family val="2"/>
    </font>
    <font>
      <sz val="10"/>
      <color theme="1"/>
      <name val="Arial Black"/>
      <family val="2"/>
    </font>
    <font>
      <b/>
      <sz val="11"/>
      <color theme="1"/>
      <name val="Arial Black"/>
      <family val="2"/>
    </font>
    <font>
      <b/>
      <sz val="10"/>
      <color theme="1"/>
      <name val="Arial Black"/>
      <family val="2"/>
    </font>
    <font>
      <b/>
      <sz val="10"/>
      <color theme="1"/>
      <name val="Arial Narrow"/>
      <family val="2"/>
    </font>
    <font>
      <b/>
      <sz val="10"/>
      <color theme="1"/>
      <name val="Arial"/>
      <family val="2"/>
    </font>
    <font>
      <b/>
      <sz val="9"/>
      <color theme="1"/>
      <name val="Arial"/>
      <family val="2"/>
    </font>
    <font>
      <b/>
      <sz val="9.5"/>
      <color theme="1"/>
      <name val="Arial Black"/>
      <family val="2"/>
    </font>
    <font>
      <sz val="10"/>
      <color theme="1"/>
      <name val="Calibri"/>
      <family val="2"/>
      <scheme val="minor"/>
    </font>
    <font>
      <sz val="10"/>
      <color theme="1"/>
      <name val="Arial"/>
      <family val="2"/>
    </font>
    <font>
      <b/>
      <sz val="8"/>
      <color theme="1"/>
      <name val="Arial Black"/>
      <family val="2"/>
    </font>
    <font>
      <b/>
      <sz val="9"/>
      <name val="Arial Black"/>
      <family val="2"/>
    </font>
    <font>
      <b/>
      <sz val="12"/>
      <name val="Arial"/>
      <family val="2"/>
    </font>
    <font>
      <b/>
      <sz val="12"/>
      <color theme="1"/>
      <name val="Arial"/>
      <family val="2"/>
    </font>
    <font>
      <b/>
      <sz val="12"/>
      <color rgb="FFFF0000"/>
      <name val="Arial"/>
      <family val="2"/>
    </font>
    <font>
      <b/>
      <sz val="11"/>
      <color theme="1"/>
      <name val="Arial Narrow"/>
      <family val="2"/>
    </font>
    <font>
      <b/>
      <sz val="9"/>
      <color theme="8" tint="-0.249977111117893"/>
      <name val="Arial Black"/>
      <family val="2"/>
    </font>
    <font>
      <b/>
      <sz val="11"/>
      <color theme="1"/>
      <name val="Calibri"/>
      <family val="2"/>
      <scheme val="minor"/>
    </font>
    <font>
      <b/>
      <sz val="11.5"/>
      <color theme="1"/>
      <name val="Arial"/>
      <family val="2"/>
    </font>
    <font>
      <b/>
      <u/>
      <sz val="11.5"/>
      <color theme="1"/>
      <name val="Arial"/>
      <family val="2"/>
    </font>
  </fonts>
  <fills count="16">
    <fill>
      <patternFill patternType="none"/>
    </fill>
    <fill>
      <patternFill patternType="gray125"/>
    </fill>
    <fill>
      <patternFill patternType="solid">
        <fgColor theme="3"/>
        <bgColor indexed="64"/>
      </patternFill>
    </fill>
    <fill>
      <patternFill patternType="solid">
        <fgColor rgb="FFFFFF00"/>
        <bgColor indexed="64"/>
      </patternFill>
    </fill>
    <fill>
      <patternFill patternType="solid">
        <fgColor rgb="FFFFC000"/>
        <bgColor indexed="64"/>
      </patternFill>
    </fill>
    <fill>
      <patternFill patternType="solid">
        <fgColor rgb="FF00B0F0"/>
        <bgColor indexed="64"/>
      </patternFill>
    </fill>
    <fill>
      <patternFill patternType="solid">
        <fgColor theme="9" tint="0.39997558519241921"/>
        <bgColor indexed="64"/>
      </patternFill>
    </fill>
    <fill>
      <patternFill patternType="solid">
        <fgColor theme="4" tint="0.39997558519241921"/>
        <bgColor indexed="64"/>
      </patternFill>
    </fill>
    <fill>
      <patternFill patternType="solid">
        <fgColor theme="7" tint="0.39997558519241921"/>
        <bgColor indexed="64"/>
      </patternFill>
    </fill>
    <fill>
      <patternFill patternType="solid">
        <fgColor theme="5" tint="0.39997558519241921"/>
        <bgColor indexed="64"/>
      </patternFill>
    </fill>
    <fill>
      <patternFill patternType="solid">
        <fgColor theme="0" tint="-0.249977111117893"/>
        <bgColor indexed="64"/>
      </patternFill>
    </fill>
    <fill>
      <patternFill patternType="solid">
        <fgColor rgb="FF92D050"/>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theme="9" tint="0.79998168889431442"/>
        <bgColor indexed="64"/>
      </patternFill>
    </fill>
    <fill>
      <patternFill patternType="solid">
        <fgColor theme="0" tint="-0.34998626667073579"/>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right style="thin">
        <color indexed="64"/>
      </right>
      <top/>
      <bottom/>
      <diagonal/>
    </border>
    <border>
      <left style="thin">
        <color indexed="64"/>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bottom style="thin">
        <color indexed="64"/>
      </bottom>
      <diagonal/>
    </border>
  </borders>
  <cellStyleXfs count="5">
    <xf numFmtId="0" fontId="0" fillId="0" borderId="0"/>
    <xf numFmtId="0" fontId="1"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cellStyleXfs>
  <cellXfs count="330">
    <xf numFmtId="0" fontId="0" fillId="0" borderId="0" xfId="0"/>
    <xf numFmtId="0" fontId="0" fillId="0" borderId="0" xfId="0" applyAlignment="1">
      <alignment wrapText="1"/>
    </xf>
    <xf numFmtId="0" fontId="2" fillId="2" borderId="0" xfId="1" applyFont="1" applyFill="1"/>
    <xf numFmtId="4" fontId="2" fillId="2" borderId="0" xfId="0" applyNumberFormat="1" applyFont="1" applyFill="1"/>
    <xf numFmtId="164" fontId="6" fillId="0" borderId="0" xfId="0" applyNumberFormat="1" applyFont="1" applyAlignment="1">
      <alignment horizontal="center"/>
    </xf>
    <xf numFmtId="0" fontId="6" fillId="0" borderId="0" xfId="0" applyFont="1"/>
    <xf numFmtId="3" fontId="6" fillId="0" borderId="0" xfId="0" applyNumberFormat="1" applyFont="1"/>
    <xf numFmtId="4" fontId="6" fillId="0" borderId="0" xfId="0" applyNumberFormat="1" applyFont="1"/>
    <xf numFmtId="164" fontId="6" fillId="0" borderId="1" xfId="0" applyNumberFormat="1" applyFont="1" applyBorder="1" applyAlignment="1">
      <alignment horizontal="center"/>
    </xf>
    <xf numFmtId="0" fontId="6" fillId="0" borderId="1" xfId="0" applyFont="1" applyBorder="1"/>
    <xf numFmtId="3" fontId="6" fillId="0" borderId="1" xfId="0" applyNumberFormat="1" applyFont="1" applyBorder="1"/>
    <xf numFmtId="4" fontId="6" fillId="0" borderId="1" xfId="0" applyNumberFormat="1" applyFont="1" applyBorder="1"/>
    <xf numFmtId="164" fontId="6" fillId="0" borderId="1" xfId="0" applyNumberFormat="1" applyFont="1" applyBorder="1"/>
    <xf numFmtId="0" fontId="6" fillId="0" borderId="1" xfId="0" applyNumberFormat="1" applyFont="1" applyFill="1" applyBorder="1" applyAlignment="1">
      <alignment horizontal="right"/>
    </xf>
    <xf numFmtId="49" fontId="6" fillId="0" borderId="1" xfId="0" applyNumberFormat="1" applyFont="1" applyFill="1" applyBorder="1"/>
    <xf numFmtId="0" fontId="6" fillId="0" borderId="1" xfId="0" applyFont="1" applyFill="1" applyBorder="1" applyAlignment="1">
      <alignment horizontal="center"/>
    </xf>
    <xf numFmtId="165" fontId="6" fillId="0" borderId="1" xfId="2" applyNumberFormat="1" applyFont="1" applyFill="1" applyBorder="1"/>
    <xf numFmtId="43" fontId="6" fillId="0" borderId="1" xfId="2" applyFont="1" applyFill="1" applyBorder="1"/>
    <xf numFmtId="0" fontId="7" fillId="0" borderId="1" xfId="0" applyNumberFormat="1" applyFont="1" applyFill="1" applyBorder="1" applyAlignment="1">
      <alignment horizontal="right"/>
    </xf>
    <xf numFmtId="49" fontId="7" fillId="0" borderId="1" xfId="0" applyNumberFormat="1" applyFont="1" applyFill="1" applyBorder="1"/>
    <xf numFmtId="165" fontId="7" fillId="0" borderId="1" xfId="2" applyNumberFormat="1" applyFont="1" applyFill="1" applyBorder="1"/>
    <xf numFmtId="43" fontId="7" fillId="0" borderId="1" xfId="2" applyFont="1" applyFill="1" applyBorder="1"/>
    <xf numFmtId="43" fontId="6" fillId="0" borderId="1" xfId="0" applyNumberFormat="1" applyFont="1" applyBorder="1"/>
    <xf numFmtId="43" fontId="6" fillId="4" borderId="1" xfId="0" applyNumberFormat="1" applyFont="1" applyFill="1" applyBorder="1"/>
    <xf numFmtId="164" fontId="6" fillId="4" borderId="1" xfId="0" applyNumberFormat="1" applyFont="1" applyFill="1" applyBorder="1" applyAlignment="1">
      <alignment horizontal="center"/>
    </xf>
    <xf numFmtId="0" fontId="6" fillId="4" borderId="1" xfId="0" applyFont="1" applyFill="1" applyBorder="1"/>
    <xf numFmtId="3" fontId="6" fillId="4" borderId="1" xfId="0" applyNumberFormat="1" applyFont="1" applyFill="1" applyBorder="1"/>
    <xf numFmtId="4" fontId="6" fillId="4" borderId="1" xfId="0" applyNumberFormat="1" applyFont="1" applyFill="1" applyBorder="1"/>
    <xf numFmtId="164" fontId="6" fillId="5" borderId="1" xfId="0" applyNumberFormat="1" applyFont="1" applyFill="1" applyBorder="1" applyAlignment="1">
      <alignment horizontal="center"/>
    </xf>
    <xf numFmtId="0" fontId="6" fillId="5" borderId="1" xfId="0" applyFont="1" applyFill="1" applyBorder="1"/>
    <xf numFmtId="3" fontId="6" fillId="5" borderId="1" xfId="0" applyNumberFormat="1" applyFont="1" applyFill="1" applyBorder="1"/>
    <xf numFmtId="4" fontId="6" fillId="5" borderId="1" xfId="0" applyNumberFormat="1" applyFont="1" applyFill="1" applyBorder="1"/>
    <xf numFmtId="164" fontId="6" fillId="5" borderId="1" xfId="0" applyNumberFormat="1" applyFont="1" applyFill="1" applyBorder="1"/>
    <xf numFmtId="0" fontId="6" fillId="5" borderId="1" xfId="0" applyNumberFormat="1" applyFont="1" applyFill="1" applyBorder="1" applyAlignment="1">
      <alignment horizontal="right"/>
    </xf>
    <xf numFmtId="49" fontId="6" fillId="5" borderId="1" xfId="0" applyNumberFormat="1" applyFont="1" applyFill="1" applyBorder="1"/>
    <xf numFmtId="0" fontId="6" fillId="5" borderId="1" xfId="0" applyFont="1" applyFill="1" applyBorder="1" applyAlignment="1">
      <alignment horizontal="center"/>
    </xf>
    <xf numFmtId="165" fontId="6" fillId="5" borderId="1" xfId="2" applyNumberFormat="1" applyFont="1" applyFill="1" applyBorder="1"/>
    <xf numFmtId="43" fontId="6" fillId="5" borderId="1" xfId="2" applyFont="1" applyFill="1" applyBorder="1"/>
    <xf numFmtId="43" fontId="6" fillId="5" borderId="1" xfId="0" applyNumberFormat="1" applyFont="1" applyFill="1" applyBorder="1"/>
    <xf numFmtId="0" fontId="6" fillId="5" borderId="0" xfId="0" applyFont="1" applyFill="1"/>
    <xf numFmtId="0" fontId="6" fillId="0" borderId="1" xfId="0" applyFont="1" applyFill="1" applyBorder="1"/>
    <xf numFmtId="4" fontId="6" fillId="0" borderId="1" xfId="0" applyNumberFormat="1" applyFont="1" applyFill="1" applyBorder="1"/>
    <xf numFmtId="164" fontId="6" fillId="0" borderId="1" xfId="0" applyNumberFormat="1" applyFont="1" applyFill="1" applyBorder="1"/>
    <xf numFmtId="43" fontId="6" fillId="0" borderId="1" xfId="0" applyNumberFormat="1" applyFont="1" applyFill="1" applyBorder="1"/>
    <xf numFmtId="0" fontId="6" fillId="0" borderId="0" xfId="0" applyFont="1" applyFill="1"/>
    <xf numFmtId="164" fontId="8" fillId="3" borderId="1" xfId="0" applyNumberFormat="1" applyFont="1" applyFill="1" applyBorder="1" applyAlignment="1">
      <alignment horizontal="center"/>
    </xf>
    <xf numFmtId="0" fontId="8" fillId="3" borderId="1" xfId="0" applyFont="1" applyFill="1" applyBorder="1"/>
    <xf numFmtId="3" fontId="8" fillId="3" borderId="1" xfId="0" applyNumberFormat="1" applyFont="1" applyFill="1" applyBorder="1"/>
    <xf numFmtId="4" fontId="8" fillId="3" borderId="1" xfId="0" applyNumberFormat="1" applyFont="1" applyFill="1" applyBorder="1"/>
    <xf numFmtId="164" fontId="8" fillId="0" borderId="1" xfId="0" applyNumberFormat="1" applyFont="1" applyBorder="1"/>
    <xf numFmtId="0" fontId="8" fillId="3" borderId="1" xfId="0" applyNumberFormat="1" applyFont="1" applyFill="1" applyBorder="1" applyAlignment="1">
      <alignment horizontal="right"/>
    </xf>
    <xf numFmtId="49" fontId="8" fillId="3" borderId="1" xfId="0" applyNumberFormat="1" applyFont="1" applyFill="1" applyBorder="1"/>
    <xf numFmtId="0" fontId="8" fillId="3" borderId="1" xfId="0" applyFont="1" applyFill="1" applyBorder="1" applyAlignment="1">
      <alignment horizontal="center"/>
    </xf>
    <xf numFmtId="165" fontId="8" fillId="3" borderId="1" xfId="2" applyNumberFormat="1" applyFont="1" applyFill="1" applyBorder="1"/>
    <xf numFmtId="43" fontId="8" fillId="3" borderId="1" xfId="2" applyFont="1" applyFill="1" applyBorder="1"/>
    <xf numFmtId="43" fontId="8" fillId="3" borderId="1" xfId="0" applyNumberFormat="1" applyFont="1" applyFill="1" applyBorder="1"/>
    <xf numFmtId="0" fontId="8" fillId="0" borderId="0" xfId="0" applyFont="1"/>
    <xf numFmtId="4" fontId="9" fillId="4" borderId="1" xfId="0" applyNumberFormat="1" applyFont="1" applyFill="1" applyBorder="1"/>
    <xf numFmtId="44" fontId="6" fillId="0" borderId="1" xfId="3" applyFont="1" applyFill="1" applyBorder="1"/>
    <xf numFmtId="44" fontId="6" fillId="5" borderId="1" xfId="3" applyFont="1" applyFill="1" applyBorder="1"/>
    <xf numFmtId="0" fontId="12" fillId="0" borderId="0" xfId="0" applyFont="1"/>
    <xf numFmtId="164" fontId="13" fillId="0" borderId="0" xfId="0" applyNumberFormat="1" applyFont="1" applyAlignment="1">
      <alignment horizontal="center"/>
    </xf>
    <xf numFmtId="0" fontId="0" fillId="9" borderId="0" xfId="0" applyFill="1"/>
    <xf numFmtId="4" fontId="13" fillId="0" borderId="0" xfId="0" applyNumberFormat="1" applyFont="1"/>
    <xf numFmtId="164" fontId="0" fillId="0" borderId="0" xfId="0" applyNumberFormat="1" applyAlignment="1">
      <alignment horizontal="center"/>
    </xf>
    <xf numFmtId="3" fontId="0" fillId="0" borderId="0" xfId="0" applyNumberFormat="1"/>
    <xf numFmtId="4" fontId="0" fillId="0" borderId="0" xfId="0" applyNumberFormat="1"/>
    <xf numFmtId="164" fontId="14" fillId="6" borderId="3" xfId="0" applyNumberFormat="1" applyFont="1" applyFill="1" applyBorder="1" applyAlignment="1">
      <alignment horizontal="center" vertical="center"/>
    </xf>
    <xf numFmtId="0" fontId="10" fillId="6" borderId="4" xfId="0" applyFont="1" applyFill="1" applyBorder="1"/>
    <xf numFmtId="3" fontId="15" fillId="6" borderId="4" xfId="0" applyNumberFormat="1" applyFont="1" applyFill="1" applyBorder="1"/>
    <xf numFmtId="3" fontId="15" fillId="0" borderId="4" xfId="0" applyNumberFormat="1" applyFont="1" applyBorder="1"/>
    <xf numFmtId="3" fontId="15" fillId="0" borderId="5" xfId="0" applyNumberFormat="1" applyFont="1" applyBorder="1"/>
    <xf numFmtId="3" fontId="15" fillId="0" borderId="1" xfId="0" applyNumberFormat="1" applyFont="1" applyBorder="1"/>
    <xf numFmtId="0" fontId="16" fillId="0" borderId="0" xfId="0" applyFont="1"/>
    <xf numFmtId="0" fontId="17" fillId="0" borderId="0" xfId="0" applyFont="1"/>
    <xf numFmtId="2" fontId="16" fillId="0" borderId="0" xfId="0" applyNumberFormat="1" applyFont="1"/>
    <xf numFmtId="0" fontId="18" fillId="0" borderId="0" xfId="0" applyFont="1"/>
    <xf numFmtId="0" fontId="19" fillId="3" borderId="6" xfId="0" applyFont="1" applyFill="1" applyBorder="1" applyAlignment="1">
      <alignment horizontal="center" vertical="center"/>
    </xf>
    <xf numFmtId="0" fontId="20" fillId="3" borderId="7" xfId="0" applyFont="1" applyFill="1" applyBorder="1" applyAlignment="1">
      <alignment horizontal="right"/>
    </xf>
    <xf numFmtId="0" fontId="20" fillId="3" borderId="0" xfId="0" applyFont="1" applyFill="1"/>
    <xf numFmtId="2" fontId="20" fillId="3" borderId="0" xfId="0" applyNumberFormat="1" applyFont="1" applyFill="1"/>
    <xf numFmtId="43" fontId="18" fillId="3" borderId="2" xfId="2" applyNumberFormat="1" applyFont="1" applyFill="1" applyBorder="1"/>
    <xf numFmtId="2" fontId="18" fillId="0" borderId="0" xfId="0" applyNumberFormat="1" applyFont="1"/>
    <xf numFmtId="43" fontId="18" fillId="0" borderId="0" xfId="0" applyNumberFormat="1" applyFont="1"/>
    <xf numFmtId="0" fontId="19" fillId="6" borderId="6" xfId="0" applyFont="1" applyFill="1" applyBorder="1" applyAlignment="1">
      <alignment horizontal="center" vertical="center"/>
    </xf>
    <xf numFmtId="0" fontId="20" fillId="6" borderId="7" xfId="0" applyFont="1" applyFill="1" applyBorder="1" applyAlignment="1">
      <alignment horizontal="right"/>
    </xf>
    <xf numFmtId="165" fontId="18" fillId="6" borderId="4" xfId="2" applyNumberFormat="1" applyFont="1" applyFill="1" applyBorder="1"/>
    <xf numFmtId="2" fontId="20" fillId="0" borderId="0" xfId="0" applyNumberFormat="1" applyFont="1"/>
    <xf numFmtId="4" fontId="20" fillId="0" borderId="0" xfId="0" applyNumberFormat="1" applyFont="1"/>
    <xf numFmtId="0" fontId="19" fillId="7" borderId="8" xfId="0" applyFont="1" applyFill="1" applyBorder="1" applyAlignment="1">
      <alignment horizontal="center" vertical="center"/>
    </xf>
    <xf numFmtId="0" fontId="20" fillId="7" borderId="9" xfId="0" applyFont="1" applyFill="1" applyBorder="1" applyAlignment="1">
      <alignment horizontal="right"/>
    </xf>
    <xf numFmtId="0" fontId="20" fillId="7" borderId="0" xfId="0" applyFont="1" applyFill="1"/>
    <xf numFmtId="0" fontId="20" fillId="7" borderId="0" xfId="0" applyNumberFormat="1" applyFont="1" applyFill="1"/>
    <xf numFmtId="4" fontId="20" fillId="7" borderId="0" xfId="0" applyNumberFormat="1" applyFont="1" applyFill="1"/>
    <xf numFmtId="43" fontId="18" fillId="7" borderId="2" xfId="0" applyNumberFormat="1" applyFont="1" applyFill="1" applyBorder="1"/>
    <xf numFmtId="0" fontId="19" fillId="8" borderId="8" xfId="0" applyFont="1" applyFill="1" applyBorder="1" applyAlignment="1">
      <alignment horizontal="center" vertical="center"/>
    </xf>
    <xf numFmtId="0" fontId="21" fillId="8" borderId="9" xfId="0" applyFont="1" applyFill="1" applyBorder="1" applyAlignment="1">
      <alignment horizontal="right"/>
    </xf>
    <xf numFmtId="0" fontId="20" fillId="8" borderId="0" xfId="0" applyFont="1" applyFill="1"/>
    <xf numFmtId="0" fontId="20" fillId="8" borderId="0" xfId="0" applyNumberFormat="1" applyFont="1" applyFill="1"/>
    <xf numFmtId="4" fontId="20" fillId="8" borderId="0" xfId="0" applyNumberFormat="1" applyFont="1" applyFill="1"/>
    <xf numFmtId="43" fontId="18" fillId="8" borderId="2" xfId="0" applyNumberFormat="1" applyFont="1" applyFill="1" applyBorder="1"/>
    <xf numFmtId="0" fontId="19" fillId="9" borderId="8" xfId="0" applyFont="1" applyFill="1" applyBorder="1" applyAlignment="1">
      <alignment horizontal="center" vertical="center"/>
    </xf>
    <xf numFmtId="0" fontId="21" fillId="9" borderId="9" xfId="0" applyFont="1" applyFill="1" applyBorder="1" applyAlignment="1">
      <alignment horizontal="right"/>
    </xf>
    <xf numFmtId="0" fontId="20" fillId="9" borderId="0" xfId="0" applyFont="1" applyFill="1"/>
    <xf numFmtId="0" fontId="20" fillId="9" borderId="0" xfId="0" applyNumberFormat="1" applyFont="1" applyFill="1"/>
    <xf numFmtId="4" fontId="20" fillId="9" borderId="0" xfId="0" applyNumberFormat="1" applyFont="1" applyFill="1"/>
    <xf numFmtId="0" fontId="18" fillId="9" borderId="0" xfId="0" applyFont="1" applyFill="1"/>
    <xf numFmtId="0" fontId="17" fillId="9" borderId="0" xfId="0" applyFont="1" applyFill="1"/>
    <xf numFmtId="2" fontId="18" fillId="9" borderId="0" xfId="0" applyNumberFormat="1" applyFont="1" applyFill="1"/>
    <xf numFmtId="0" fontId="19" fillId="11" borderId="8" xfId="0" applyFont="1" applyFill="1" applyBorder="1" applyAlignment="1">
      <alignment horizontal="center" vertical="center"/>
    </xf>
    <xf numFmtId="0" fontId="20" fillId="11" borderId="9" xfId="0" applyFont="1" applyFill="1" applyBorder="1" applyAlignment="1">
      <alignment horizontal="right"/>
    </xf>
    <xf numFmtId="0" fontId="20" fillId="11" borderId="0" xfId="0" applyFont="1" applyFill="1"/>
    <xf numFmtId="0" fontId="20" fillId="11" borderId="0" xfId="0" applyNumberFormat="1" applyFont="1" applyFill="1"/>
    <xf numFmtId="4" fontId="20" fillId="11" borderId="0" xfId="0" applyNumberFormat="1" applyFont="1" applyFill="1"/>
    <xf numFmtId="0" fontId="18" fillId="11" borderId="0" xfId="0" applyFont="1" applyFill="1"/>
    <xf numFmtId="0" fontId="17" fillId="11" borderId="0" xfId="0" applyFont="1" applyFill="1"/>
    <xf numFmtId="2" fontId="18" fillId="11" borderId="0" xfId="0" applyNumberFormat="1" applyFont="1" applyFill="1"/>
    <xf numFmtId="0" fontId="19" fillId="10" borderId="10" xfId="0" applyFont="1" applyFill="1" applyBorder="1" applyAlignment="1">
      <alignment horizontal="center" vertical="center"/>
    </xf>
    <xf numFmtId="0" fontId="20" fillId="10" borderId="11" xfId="0" applyFont="1" applyFill="1" applyBorder="1" applyAlignment="1">
      <alignment horizontal="right"/>
    </xf>
    <xf numFmtId="0" fontId="20" fillId="10" borderId="0" xfId="0" applyFont="1" applyFill="1"/>
    <xf numFmtId="0" fontId="20" fillId="10" borderId="0" xfId="0" applyNumberFormat="1" applyFont="1" applyFill="1"/>
    <xf numFmtId="4" fontId="20" fillId="10" borderId="0" xfId="0" applyNumberFormat="1" applyFont="1" applyFill="1"/>
    <xf numFmtId="0" fontId="18" fillId="10" borderId="0" xfId="0" applyFont="1" applyFill="1"/>
    <xf numFmtId="0" fontId="17" fillId="10" borderId="0" xfId="0" applyFont="1" applyFill="1"/>
    <xf numFmtId="2" fontId="18" fillId="10" borderId="0" xfId="0" applyNumberFormat="1" applyFont="1" applyFill="1"/>
    <xf numFmtId="0" fontId="13" fillId="0" borderId="0" xfId="0" applyFont="1"/>
    <xf numFmtId="3" fontId="13" fillId="0" borderId="0" xfId="0" applyNumberFormat="1" applyFont="1"/>
    <xf numFmtId="0" fontId="16" fillId="12" borderId="2" xfId="0" applyNumberFormat="1" applyFont="1" applyFill="1" applyBorder="1" applyAlignment="1">
      <alignment horizontal="center" vertical="center"/>
    </xf>
    <xf numFmtId="4" fontId="22" fillId="12" borderId="3" xfId="0" applyNumberFormat="1" applyFont="1" applyFill="1" applyBorder="1" applyAlignment="1">
      <alignment vertical="center"/>
    </xf>
    <xf numFmtId="4" fontId="23" fillId="12" borderId="12" xfId="0" applyNumberFormat="1" applyFont="1" applyFill="1" applyBorder="1"/>
    <xf numFmtId="4" fontId="20" fillId="12" borderId="12" xfId="0" applyNumberFormat="1" applyFont="1" applyFill="1" applyBorder="1"/>
    <xf numFmtId="4" fontId="24" fillId="12" borderId="12" xfId="0" applyNumberFormat="1" applyFont="1" applyFill="1" applyBorder="1"/>
    <xf numFmtId="0" fontId="24" fillId="12" borderId="12" xfId="0" applyFont="1" applyFill="1" applyBorder="1"/>
    <xf numFmtId="0" fontId="23" fillId="12" borderId="12" xfId="0" applyFont="1" applyFill="1" applyBorder="1"/>
    <xf numFmtId="0" fontId="25" fillId="12" borderId="12" xfId="0" applyFont="1" applyFill="1" applyBorder="1"/>
    <xf numFmtId="0" fontId="25" fillId="12" borderId="4" xfId="0" applyFont="1" applyFill="1" applyBorder="1"/>
    <xf numFmtId="0" fontId="16" fillId="0" borderId="2" xfId="0" applyNumberFormat="1" applyFont="1" applyBorder="1" applyAlignment="1">
      <alignment horizontal="center" vertical="center"/>
    </xf>
    <xf numFmtId="4" fontId="22" fillId="0" borderId="3" xfId="0" applyNumberFormat="1" applyFont="1" applyBorder="1" applyAlignment="1">
      <alignment vertical="center"/>
    </xf>
    <xf numFmtId="4" fontId="23" fillId="0" borderId="12" xfId="0" applyNumberFormat="1" applyFont="1" applyBorder="1"/>
    <xf numFmtId="4" fontId="20" fillId="0" borderId="12" xfId="0" applyNumberFormat="1" applyFont="1" applyBorder="1"/>
    <xf numFmtId="4" fontId="24" fillId="0" borderId="12" xfId="0" applyNumberFormat="1" applyFont="1" applyBorder="1"/>
    <xf numFmtId="0" fontId="24" fillId="0" borderId="12" xfId="0" applyFont="1" applyBorder="1"/>
    <xf numFmtId="0" fontId="23" fillId="0" borderId="12" xfId="0" applyFont="1" applyBorder="1"/>
    <xf numFmtId="0" fontId="25" fillId="0" borderId="12" xfId="0" applyFont="1" applyBorder="1"/>
    <xf numFmtId="0" fontId="25" fillId="0" borderId="4" xfId="0" applyFont="1" applyBorder="1"/>
    <xf numFmtId="0" fontId="16" fillId="12" borderId="13" xfId="0" applyNumberFormat="1" applyFont="1" applyFill="1" applyBorder="1" applyAlignment="1">
      <alignment horizontal="center" vertical="center"/>
    </xf>
    <xf numFmtId="164" fontId="20" fillId="0" borderId="0" xfId="0" applyNumberFormat="1" applyFont="1" applyAlignment="1">
      <alignment horizontal="center"/>
    </xf>
    <xf numFmtId="0" fontId="26" fillId="0" borderId="0" xfId="0" applyFont="1" applyAlignment="1">
      <alignment horizontal="center"/>
    </xf>
    <xf numFmtId="0" fontId="13" fillId="0" borderId="0" xfId="0" applyFont="1" applyAlignment="1">
      <alignment horizontal="center"/>
    </xf>
    <xf numFmtId="0" fontId="0" fillId="8" borderId="0" xfId="0" applyFill="1"/>
    <xf numFmtId="0" fontId="11" fillId="0" borderId="0" xfId="0" applyFont="1" applyFill="1" applyAlignment="1">
      <alignment horizontal="center" vertical="center" wrapText="1"/>
    </xf>
    <xf numFmtId="0" fontId="11" fillId="0" borderId="1" xfId="0" applyFont="1" applyFill="1" applyBorder="1" applyAlignment="1">
      <alignment horizontal="center" vertical="center" wrapText="1"/>
    </xf>
    <xf numFmtId="44" fontId="10" fillId="0" borderId="1" xfId="3" applyFont="1" applyFill="1" applyBorder="1" applyAlignment="1">
      <alignment horizontal="center" vertical="center" wrapText="1"/>
    </xf>
    <xf numFmtId="0" fontId="11" fillId="0" borderId="1" xfId="1" applyFont="1" applyFill="1" applyBorder="1" applyAlignment="1">
      <alignment horizontal="center" vertical="center" wrapText="1"/>
    </xf>
    <xf numFmtId="3" fontId="11" fillId="0" borderId="1" xfId="1" applyNumberFormat="1" applyFont="1" applyFill="1" applyBorder="1" applyAlignment="1">
      <alignment horizontal="center" vertical="center" wrapText="1"/>
    </xf>
    <xf numFmtId="4" fontId="11" fillId="0" borderId="1" xfId="0" applyNumberFormat="1" applyFont="1" applyFill="1" applyBorder="1" applyAlignment="1">
      <alignment horizontal="center" vertical="center" wrapText="1"/>
    </xf>
    <xf numFmtId="4" fontId="11" fillId="0" borderId="1" xfId="1" applyNumberFormat="1" applyFont="1" applyFill="1" applyBorder="1" applyAlignment="1">
      <alignment horizontal="center" vertical="center" wrapText="1"/>
    </xf>
    <xf numFmtId="44" fontId="13" fillId="0" borderId="1" xfId="3" applyFont="1" applyBorder="1"/>
    <xf numFmtId="1" fontId="11" fillId="0" borderId="1" xfId="0" applyNumberFormat="1" applyFont="1" applyFill="1" applyBorder="1" applyAlignment="1">
      <alignment horizontal="center" vertical="center" wrapText="1"/>
    </xf>
    <xf numFmtId="0" fontId="28" fillId="0" borderId="1" xfId="0" applyFont="1" applyBorder="1"/>
    <xf numFmtId="44" fontId="28" fillId="0" borderId="1" xfId="3" applyFont="1" applyBorder="1"/>
    <xf numFmtId="164" fontId="28" fillId="0" borderId="1" xfId="0" applyNumberFormat="1" applyFont="1" applyBorder="1" applyAlignment="1">
      <alignment horizontal="center"/>
    </xf>
    <xf numFmtId="3" fontId="28" fillId="0" borderId="1" xfId="0" applyNumberFormat="1" applyFont="1" applyBorder="1"/>
    <xf numFmtId="4" fontId="28" fillId="0" borderId="1" xfId="0" applyNumberFormat="1" applyFont="1" applyBorder="1"/>
    <xf numFmtId="4" fontId="28" fillId="0" borderId="1" xfId="0" applyNumberFormat="1" applyFont="1" applyFill="1" applyBorder="1"/>
    <xf numFmtId="44" fontId="28" fillId="0" borderId="1" xfId="3" applyFont="1" applyFill="1" applyBorder="1"/>
    <xf numFmtId="1" fontId="27" fillId="0" borderId="0" xfId="3" applyNumberFormat="1" applyFont="1" applyFill="1" applyBorder="1" applyAlignment="1">
      <alignment horizontal="center" vertical="center"/>
    </xf>
    <xf numFmtId="164" fontId="13" fillId="0" borderId="0" xfId="0" applyNumberFormat="1" applyFont="1"/>
    <xf numFmtId="1" fontId="27" fillId="0" borderId="1" xfId="3" applyNumberFormat="1" applyFont="1" applyFill="1" applyBorder="1" applyAlignment="1">
      <alignment horizontal="center" vertical="center"/>
    </xf>
    <xf numFmtId="166" fontId="28" fillId="0" borderId="1" xfId="4" applyNumberFormat="1" applyFont="1" applyFill="1" applyBorder="1"/>
    <xf numFmtId="164" fontId="28" fillId="4" borderId="1" xfId="0" applyNumberFormat="1" applyFont="1" applyFill="1" applyBorder="1" applyAlignment="1">
      <alignment horizontal="center"/>
    </xf>
    <xf numFmtId="0" fontId="28" fillId="4" borderId="1" xfId="0" applyFont="1" applyFill="1" applyBorder="1"/>
    <xf numFmtId="3" fontId="28" fillId="4" borderId="1" xfId="0" applyNumberFormat="1" applyFont="1" applyFill="1" applyBorder="1"/>
    <xf numFmtId="4" fontId="28" fillId="4" borderId="1" xfId="0" applyNumberFormat="1" applyFont="1" applyFill="1" applyBorder="1"/>
    <xf numFmtId="164" fontId="28" fillId="0" borderId="1" xfId="0" applyNumberFormat="1" applyFont="1" applyFill="1" applyBorder="1" applyAlignment="1">
      <alignment horizontal="center"/>
    </xf>
    <xf numFmtId="0" fontId="28" fillId="0" borderId="1" xfId="0" applyFont="1" applyFill="1" applyBorder="1"/>
    <xf numFmtId="3" fontId="28" fillId="0" borderId="1" xfId="0" applyNumberFormat="1" applyFont="1" applyFill="1" applyBorder="1"/>
    <xf numFmtId="4" fontId="29" fillId="4" borderId="1" xfId="0" applyNumberFormat="1" applyFont="1" applyFill="1" applyBorder="1"/>
    <xf numFmtId="0" fontId="28" fillId="0" borderId="0" xfId="0" applyFont="1"/>
    <xf numFmtId="44" fontId="28" fillId="0" borderId="0" xfId="3" applyFont="1"/>
    <xf numFmtId="164" fontId="28" fillId="0" borderId="0" xfId="0" applyNumberFormat="1" applyFont="1" applyAlignment="1">
      <alignment horizontal="center"/>
    </xf>
    <xf numFmtId="3" fontId="28" fillId="0" borderId="0" xfId="0" applyNumberFormat="1" applyFont="1"/>
    <xf numFmtId="4" fontId="28" fillId="0" borderId="0" xfId="0" applyNumberFormat="1" applyFont="1"/>
    <xf numFmtId="166" fontId="28" fillId="0" borderId="0" xfId="4" applyNumberFormat="1" applyFont="1"/>
    <xf numFmtId="1" fontId="27" fillId="0" borderId="0" xfId="4" applyNumberFormat="1" applyFont="1" applyAlignment="1">
      <alignment horizontal="center" vertical="center"/>
    </xf>
    <xf numFmtId="1" fontId="27" fillId="0" borderId="0" xfId="0" applyNumberFormat="1" applyFont="1" applyAlignment="1">
      <alignment horizontal="center" vertical="center"/>
    </xf>
    <xf numFmtId="0" fontId="28" fillId="0" borderId="1" xfId="0" applyFont="1" applyBorder="1" applyAlignment="1">
      <alignment horizontal="center"/>
    </xf>
    <xf numFmtId="0" fontId="28" fillId="0" borderId="0" xfId="0" applyFont="1" applyAlignment="1">
      <alignment horizontal="center"/>
    </xf>
    <xf numFmtId="44" fontId="13" fillId="0" borderId="1" xfId="0" applyNumberFormat="1" applyFont="1" applyBorder="1"/>
    <xf numFmtId="0" fontId="28" fillId="0" borderId="14" xfId="0" applyFont="1" applyBorder="1" applyAlignment="1">
      <alignment horizontal="center"/>
    </xf>
    <xf numFmtId="0" fontId="28" fillId="0" borderId="14" xfId="0" applyFont="1" applyBorder="1"/>
    <xf numFmtId="44" fontId="28" fillId="0" borderId="14" xfId="3" applyFont="1" applyBorder="1"/>
    <xf numFmtId="164" fontId="28" fillId="0" borderId="14" xfId="0" applyNumberFormat="1" applyFont="1" applyBorder="1" applyAlignment="1">
      <alignment horizontal="center"/>
    </xf>
    <xf numFmtId="3" fontId="28" fillId="0" borderId="14" xfId="0" applyNumberFormat="1" applyFont="1" applyBorder="1"/>
    <xf numFmtId="4" fontId="28" fillId="0" borderId="14" xfId="0" applyNumberFormat="1" applyFont="1" applyBorder="1"/>
    <xf numFmtId="4" fontId="28" fillId="0" borderId="14" xfId="0" applyNumberFormat="1" applyFont="1" applyFill="1" applyBorder="1"/>
    <xf numFmtId="166" fontId="28" fillId="0" borderId="14" xfId="4" applyNumberFormat="1" applyFont="1" applyFill="1" applyBorder="1"/>
    <xf numFmtId="44" fontId="28" fillId="0" borderId="14" xfId="3" applyFont="1" applyFill="1" applyBorder="1"/>
    <xf numFmtId="44" fontId="13" fillId="0" borderId="14" xfId="3" applyFont="1" applyBorder="1"/>
    <xf numFmtId="0" fontId="28" fillId="0" borderId="3" xfId="0" applyFont="1" applyBorder="1" applyAlignment="1">
      <alignment horizontal="center"/>
    </xf>
    <xf numFmtId="0" fontId="28" fillId="0" borderId="12" xfId="0" applyFont="1" applyBorder="1"/>
    <xf numFmtId="44" fontId="28" fillId="0" borderId="12" xfId="3" applyFont="1" applyBorder="1"/>
    <xf numFmtId="164" fontId="28" fillId="0" borderId="15" xfId="0" applyNumberFormat="1" applyFont="1" applyBorder="1" applyAlignment="1">
      <alignment horizontal="center"/>
    </xf>
    <xf numFmtId="0" fontId="28" fillId="0" borderId="15" xfId="0" applyFont="1" applyBorder="1"/>
    <xf numFmtId="3" fontId="28" fillId="0" borderId="15" xfId="0" applyNumberFormat="1" applyFont="1" applyBorder="1"/>
    <xf numFmtId="4" fontId="28" fillId="0" borderId="15" xfId="0" applyNumberFormat="1" applyFont="1" applyBorder="1"/>
    <xf numFmtId="1" fontId="27" fillId="0" borderId="12" xfId="0" applyNumberFormat="1" applyFont="1" applyBorder="1" applyAlignment="1">
      <alignment horizontal="center" vertical="center"/>
    </xf>
    <xf numFmtId="44" fontId="27" fillId="0" borderId="15" xfId="0" applyNumberFormat="1" applyFont="1" applyBorder="1"/>
    <xf numFmtId="0" fontId="28" fillId="8" borderId="1" xfId="0" applyFont="1" applyFill="1" applyBorder="1" applyAlignment="1">
      <alignment horizontal="center"/>
    </xf>
    <xf numFmtId="0" fontId="28" fillId="8" borderId="1" xfId="0" applyFont="1" applyFill="1" applyBorder="1"/>
    <xf numFmtId="44" fontId="28" fillId="8" borderId="1" xfId="3" applyFont="1" applyFill="1" applyBorder="1"/>
    <xf numFmtId="0" fontId="13" fillId="8" borderId="0" xfId="0" applyFont="1" applyFill="1"/>
    <xf numFmtId="44" fontId="13" fillId="8" borderId="0" xfId="0" applyNumberFormat="1" applyFont="1" applyFill="1"/>
    <xf numFmtId="0" fontId="13" fillId="8" borderId="12" xfId="0" applyFont="1" applyFill="1" applyBorder="1"/>
    <xf numFmtId="0" fontId="0" fillId="8" borderId="12" xfId="0" applyFill="1" applyBorder="1"/>
    <xf numFmtId="0" fontId="11" fillId="0" borderId="14" xfId="0" applyFont="1" applyFill="1" applyBorder="1" applyAlignment="1">
      <alignment horizontal="center" vertical="center" wrapText="1"/>
    </xf>
    <xf numFmtId="44" fontId="13" fillId="0" borderId="17" xfId="0" applyNumberFormat="1" applyFont="1" applyBorder="1"/>
    <xf numFmtId="166" fontId="13" fillId="8" borderId="2" xfId="0" applyNumberFormat="1" applyFont="1" applyFill="1" applyBorder="1"/>
    <xf numFmtId="44" fontId="13" fillId="8" borderId="2" xfId="0" applyNumberFormat="1" applyFont="1" applyFill="1" applyBorder="1"/>
    <xf numFmtId="44" fontId="13" fillId="0" borderId="17" xfId="3" applyFont="1" applyBorder="1"/>
    <xf numFmtId="0" fontId="11" fillId="8" borderId="0" xfId="0" applyFont="1" applyFill="1" applyAlignment="1">
      <alignment horizontal="center" vertical="center" wrapText="1"/>
    </xf>
    <xf numFmtId="1" fontId="11" fillId="0" borderId="14" xfId="0" applyNumberFormat="1" applyFont="1" applyFill="1" applyBorder="1" applyAlignment="1">
      <alignment horizontal="center" vertical="center" textRotation="180" wrapText="1"/>
    </xf>
    <xf numFmtId="1" fontId="27" fillId="0" borderId="17" xfId="3" applyNumberFormat="1" applyFont="1" applyFill="1" applyBorder="1" applyAlignment="1">
      <alignment horizontal="center" vertical="center"/>
    </xf>
    <xf numFmtId="1" fontId="27" fillId="8" borderId="2" xfId="3" applyNumberFormat="1" applyFont="1" applyFill="1" applyBorder="1" applyAlignment="1">
      <alignment horizontal="center" vertical="center"/>
    </xf>
    <xf numFmtId="43" fontId="13" fillId="14" borderId="1" xfId="2" applyFont="1" applyFill="1" applyBorder="1" applyAlignment="1">
      <alignment horizontal="center" vertical="center"/>
    </xf>
    <xf numFmtId="0" fontId="28" fillId="0" borderId="0" xfId="0" applyFont="1" applyBorder="1" applyAlignment="1">
      <alignment horizontal="center"/>
    </xf>
    <xf numFmtId="0" fontId="28" fillId="0" borderId="0" xfId="0" applyFont="1" applyBorder="1"/>
    <xf numFmtId="44" fontId="13" fillId="14" borderId="25" xfId="0" applyNumberFormat="1" applyFont="1" applyFill="1" applyBorder="1" applyAlignment="1">
      <alignment vertical="center"/>
    </xf>
    <xf numFmtId="166" fontId="13" fillId="13" borderId="25" xfId="4" applyNumberFormat="1" applyFont="1" applyFill="1" applyBorder="1" applyAlignment="1">
      <alignment vertical="center"/>
    </xf>
    <xf numFmtId="43" fontId="13" fillId="13" borderId="14" xfId="2" applyFont="1" applyFill="1" applyBorder="1" applyAlignment="1">
      <alignment horizontal="center" vertical="center" wrapText="1"/>
    </xf>
    <xf numFmtId="0" fontId="11" fillId="0" borderId="26" xfId="1" applyFont="1" applyFill="1" applyBorder="1" applyAlignment="1">
      <alignment horizontal="center" vertical="center" wrapText="1"/>
    </xf>
    <xf numFmtId="0" fontId="11" fillId="0" borderId="5" xfId="0" applyFont="1" applyFill="1" applyBorder="1" applyAlignment="1">
      <alignment horizontal="center" vertical="center" wrapText="1"/>
    </xf>
    <xf numFmtId="49" fontId="11" fillId="0" borderId="1" xfId="0" applyNumberFormat="1" applyFont="1" applyFill="1" applyBorder="1" applyAlignment="1">
      <alignment horizontal="center" vertical="center" wrapText="1"/>
    </xf>
    <xf numFmtId="165" fontId="11" fillId="0" borderId="1" xfId="2" applyNumberFormat="1" applyFont="1" applyFill="1" applyBorder="1" applyAlignment="1">
      <alignment horizontal="center" vertical="center" wrapText="1"/>
    </xf>
    <xf numFmtId="43" fontId="11" fillId="0" borderId="1" xfId="2" applyFont="1" applyFill="1" applyBorder="1" applyAlignment="1">
      <alignment horizontal="center" vertical="center" wrapText="1"/>
    </xf>
    <xf numFmtId="0" fontId="11" fillId="0" borderId="27" xfId="1" applyFont="1" applyFill="1" applyBorder="1" applyAlignment="1">
      <alignment horizontal="center" vertical="center" wrapText="1"/>
    </xf>
    <xf numFmtId="0" fontId="11" fillId="0" borderId="24" xfId="1" applyFont="1" applyFill="1" applyBorder="1" applyAlignment="1">
      <alignment horizontal="center" vertical="center" wrapText="1"/>
    </xf>
    <xf numFmtId="0" fontId="6" fillId="0" borderId="5" xfId="0" applyFont="1" applyBorder="1"/>
    <xf numFmtId="0" fontId="11" fillId="0" borderId="29" xfId="1" applyFont="1" applyFill="1" applyBorder="1" applyAlignment="1">
      <alignment horizontal="center" vertical="center" wrapText="1"/>
    </xf>
    <xf numFmtId="0" fontId="11" fillId="0" borderId="30" xfId="1" applyFont="1" applyFill="1" applyBorder="1" applyAlignment="1">
      <alignment horizontal="center" vertical="center" wrapText="1"/>
    </xf>
    <xf numFmtId="3" fontId="11" fillId="0" borderId="30" xfId="1" applyNumberFormat="1" applyFont="1" applyFill="1" applyBorder="1" applyAlignment="1">
      <alignment horizontal="center" vertical="center" wrapText="1"/>
    </xf>
    <xf numFmtId="4" fontId="11" fillId="0" borderId="30" xfId="0" applyNumberFormat="1" applyFont="1" applyFill="1" applyBorder="1" applyAlignment="1">
      <alignment horizontal="center" vertical="center" wrapText="1"/>
    </xf>
    <xf numFmtId="4" fontId="11" fillId="0" borderId="30" xfId="1" applyNumberFormat="1" applyFont="1" applyFill="1" applyBorder="1" applyAlignment="1">
      <alignment horizontal="center" vertical="center" wrapText="1"/>
    </xf>
    <xf numFmtId="0" fontId="11" fillId="0" borderId="30" xfId="0" applyFont="1" applyFill="1" applyBorder="1" applyAlignment="1">
      <alignment horizontal="center" vertical="center" wrapText="1"/>
    </xf>
    <xf numFmtId="0" fontId="11" fillId="0" borderId="31" xfId="0" applyFont="1" applyFill="1" applyBorder="1" applyAlignment="1">
      <alignment horizontal="center" vertical="center" wrapText="1"/>
    </xf>
    <xf numFmtId="3" fontId="11" fillId="0" borderId="15" xfId="1" applyNumberFormat="1" applyFont="1" applyFill="1" applyBorder="1" applyAlignment="1">
      <alignment horizontal="right" vertical="center" wrapText="1"/>
    </xf>
    <xf numFmtId="43" fontId="11" fillId="0" borderId="15" xfId="2" applyFont="1" applyFill="1" applyBorder="1" applyAlignment="1">
      <alignment horizontal="right" vertical="center" wrapText="1"/>
    </xf>
    <xf numFmtId="0" fontId="30" fillId="0" borderId="0" xfId="0" applyFont="1"/>
    <xf numFmtId="0" fontId="0" fillId="0" borderId="0" xfId="0" applyAlignment="1">
      <alignment horizontal="center"/>
    </xf>
    <xf numFmtId="0" fontId="30" fillId="9" borderId="0" xfId="0" applyFont="1" applyFill="1"/>
    <xf numFmtId="4" fontId="18" fillId="9" borderId="2" xfId="0" applyNumberFormat="1" applyFont="1" applyFill="1" applyBorder="1"/>
    <xf numFmtId="0" fontId="30" fillId="8" borderId="0" xfId="0" applyFont="1" applyFill="1"/>
    <xf numFmtId="0" fontId="17" fillId="8" borderId="0" xfId="0" applyFont="1" applyFill="1"/>
    <xf numFmtId="3" fontId="18" fillId="8" borderId="2" xfId="0" applyNumberFormat="1" applyFont="1" applyFill="1" applyBorder="1"/>
    <xf numFmtId="0" fontId="30" fillId="10" borderId="0" xfId="0" applyFont="1" applyFill="1"/>
    <xf numFmtId="0" fontId="0" fillId="10" borderId="0" xfId="0" applyFill="1"/>
    <xf numFmtId="167" fontId="18" fillId="10" borderId="2" xfId="4" applyNumberFormat="1" applyFont="1" applyFill="1" applyBorder="1"/>
    <xf numFmtId="0" fontId="30" fillId="12" borderId="12" xfId="0" applyFont="1" applyFill="1" applyBorder="1"/>
    <xf numFmtId="0" fontId="17" fillId="12" borderId="12" xfId="0" applyFont="1" applyFill="1" applyBorder="1"/>
    <xf numFmtId="0" fontId="0" fillId="12" borderId="12" xfId="0" applyFill="1" applyBorder="1"/>
    <xf numFmtId="0" fontId="0" fillId="12" borderId="4" xfId="0" applyFill="1" applyBorder="1"/>
    <xf numFmtId="0" fontId="30" fillId="0" borderId="12" xfId="0" applyFont="1" applyBorder="1"/>
    <xf numFmtId="0" fontId="17" fillId="0" borderId="12" xfId="0" applyFont="1" applyBorder="1"/>
    <xf numFmtId="0" fontId="0" fillId="0" borderId="12" xfId="0" applyBorder="1"/>
    <xf numFmtId="0" fontId="0" fillId="0" borderId="4" xfId="0" applyBorder="1"/>
    <xf numFmtId="3" fontId="11" fillId="11" borderId="15" xfId="1" applyNumberFormat="1" applyFont="1" applyFill="1" applyBorder="1" applyAlignment="1">
      <alignment horizontal="right" vertical="center" wrapText="1"/>
    </xf>
    <xf numFmtId="43" fontId="11" fillId="3" borderId="15" xfId="2" applyFont="1" applyFill="1" applyBorder="1" applyAlignment="1">
      <alignment horizontal="right" vertical="center" wrapText="1"/>
    </xf>
    <xf numFmtId="43" fontId="11" fillId="5" borderId="15" xfId="2" applyFont="1" applyFill="1" applyBorder="1" applyAlignment="1">
      <alignment horizontal="right" vertical="center" wrapText="1"/>
    </xf>
    <xf numFmtId="43" fontId="11" fillId="4" borderId="15" xfId="2" applyFont="1" applyFill="1" applyBorder="1" applyAlignment="1">
      <alignment horizontal="right" vertical="center" wrapText="1"/>
    </xf>
    <xf numFmtId="43" fontId="11" fillId="9" borderId="15" xfId="2" applyFont="1" applyFill="1" applyBorder="1" applyAlignment="1">
      <alignment horizontal="right" vertical="center" wrapText="1"/>
    </xf>
    <xf numFmtId="0" fontId="16" fillId="11" borderId="2" xfId="0" applyNumberFormat="1" applyFont="1" applyFill="1" applyBorder="1" applyAlignment="1">
      <alignment horizontal="center" vertical="center"/>
    </xf>
    <xf numFmtId="4" fontId="22" fillId="11" borderId="3" xfId="0" applyNumberFormat="1" applyFont="1" applyFill="1" applyBorder="1" applyAlignment="1">
      <alignment vertical="center"/>
    </xf>
    <xf numFmtId="4" fontId="23" fillId="11" borderId="12" xfId="0" applyNumberFormat="1" applyFont="1" applyFill="1" applyBorder="1"/>
    <xf numFmtId="4" fontId="20" fillId="11" borderId="12" xfId="0" applyNumberFormat="1" applyFont="1" applyFill="1" applyBorder="1"/>
    <xf numFmtId="4" fontId="24" fillId="11" borderId="12" xfId="0" applyNumberFormat="1" applyFont="1" applyFill="1" applyBorder="1"/>
    <xf numFmtId="0" fontId="24" fillId="11" borderId="12" xfId="0" applyFont="1" applyFill="1" applyBorder="1"/>
    <xf numFmtId="0" fontId="23" fillId="11" borderId="12" xfId="0" applyFont="1" applyFill="1" applyBorder="1"/>
    <xf numFmtId="0" fontId="25" fillId="11" borderId="12" xfId="0" applyFont="1" applyFill="1" applyBorder="1"/>
    <xf numFmtId="0" fontId="25" fillId="11" borderId="4" xfId="0" applyFont="1" applyFill="1" applyBorder="1"/>
    <xf numFmtId="164" fontId="28" fillId="0" borderId="17" xfId="0" applyNumberFormat="1" applyFont="1" applyBorder="1" applyAlignment="1">
      <alignment horizontal="center"/>
    </xf>
    <xf numFmtId="3" fontId="28" fillId="0" borderId="17" xfId="0" applyNumberFormat="1" applyFont="1" applyBorder="1"/>
    <xf numFmtId="4" fontId="28" fillId="0" borderId="17" xfId="0" applyNumberFormat="1" applyFont="1" applyBorder="1"/>
    <xf numFmtId="4" fontId="28" fillId="0" borderId="17" xfId="0" applyNumberFormat="1" applyFont="1" applyFill="1" applyBorder="1"/>
    <xf numFmtId="166" fontId="28" fillId="0" borderId="17" xfId="4" applyNumberFormat="1" applyFont="1" applyFill="1" applyBorder="1"/>
    <xf numFmtId="4" fontId="6" fillId="0" borderId="14" xfId="0" applyNumberFormat="1" applyFont="1" applyBorder="1"/>
    <xf numFmtId="166" fontId="6" fillId="0" borderId="2" xfId="4" applyNumberFormat="1" applyFont="1" applyBorder="1"/>
    <xf numFmtId="44" fontId="28" fillId="0" borderId="32" xfId="3" applyFont="1" applyFill="1" applyBorder="1"/>
    <xf numFmtId="3" fontId="11" fillId="11" borderId="24" xfId="1" applyNumberFormat="1" applyFont="1" applyFill="1" applyBorder="1" applyAlignment="1">
      <alignment horizontal="right" vertical="center" wrapText="1"/>
    </xf>
    <xf numFmtId="3" fontId="11" fillId="0" borderId="24" xfId="1" applyNumberFormat="1" applyFont="1" applyFill="1" applyBorder="1" applyAlignment="1">
      <alignment horizontal="right" vertical="center" wrapText="1"/>
    </xf>
    <xf numFmtId="43" fontId="11" fillId="3" borderId="24" xfId="2" applyFont="1" applyFill="1" applyBorder="1" applyAlignment="1">
      <alignment horizontal="right" vertical="center" wrapText="1"/>
    </xf>
    <xf numFmtId="43" fontId="11" fillId="5" borderId="24" xfId="2" applyFont="1" applyFill="1" applyBorder="1" applyAlignment="1">
      <alignment horizontal="right" vertical="center" wrapText="1"/>
    </xf>
    <xf numFmtId="43" fontId="11" fillId="4" borderId="24" xfId="2" applyFont="1" applyFill="1" applyBorder="1" applyAlignment="1">
      <alignment horizontal="right" vertical="center" wrapText="1"/>
    </xf>
    <xf numFmtId="43" fontId="11" fillId="9" borderId="24" xfId="2" applyFont="1" applyFill="1" applyBorder="1" applyAlignment="1">
      <alignment horizontal="right" vertical="center" wrapText="1"/>
    </xf>
    <xf numFmtId="43" fontId="11" fillId="0" borderId="24" xfId="2" applyFont="1" applyFill="1" applyBorder="1" applyAlignment="1">
      <alignment horizontal="right" vertical="center" wrapText="1"/>
    </xf>
    <xf numFmtId="166" fontId="11" fillId="15" borderId="28" xfId="2" applyNumberFormat="1" applyFont="1" applyFill="1" applyBorder="1" applyAlignment="1">
      <alignment horizontal="right" vertical="center" wrapText="1"/>
    </xf>
    <xf numFmtId="166" fontId="11" fillId="15" borderId="16" xfId="2" applyNumberFormat="1" applyFont="1" applyFill="1" applyBorder="1" applyAlignment="1">
      <alignment horizontal="right" vertical="center" wrapText="1"/>
    </xf>
    <xf numFmtId="0" fontId="31" fillId="0" borderId="15" xfId="1" applyFont="1" applyFill="1" applyBorder="1" applyAlignment="1">
      <alignment horizontal="center" vertical="center" wrapText="1"/>
    </xf>
    <xf numFmtId="166" fontId="6" fillId="0" borderId="0" xfId="4" applyNumberFormat="1" applyFont="1" applyBorder="1"/>
    <xf numFmtId="164" fontId="6" fillId="0" borderId="14" xfId="0" applyNumberFormat="1" applyFont="1" applyBorder="1" applyAlignment="1">
      <alignment horizontal="center"/>
    </xf>
    <xf numFmtId="0" fontId="6" fillId="0" borderId="14" xfId="0" applyFont="1" applyBorder="1"/>
    <xf numFmtId="3" fontId="6" fillId="0" borderId="14" xfId="0" applyNumberFormat="1" applyFont="1" applyBorder="1"/>
    <xf numFmtId="4" fontId="13" fillId="8" borderId="0" xfId="0" applyNumberFormat="1" applyFont="1" applyFill="1"/>
    <xf numFmtId="2" fontId="13" fillId="8" borderId="0" xfId="0" applyNumberFormat="1" applyFont="1" applyFill="1"/>
    <xf numFmtId="165" fontId="28" fillId="8" borderId="1" xfId="2" applyNumberFormat="1" applyFont="1" applyFill="1" applyBorder="1"/>
    <xf numFmtId="165" fontId="28" fillId="0" borderId="1" xfId="2" applyNumberFormat="1" applyFont="1" applyBorder="1"/>
    <xf numFmtId="165" fontId="28" fillId="0" borderId="14" xfId="2" applyNumberFormat="1" applyFont="1" applyBorder="1"/>
    <xf numFmtId="165" fontId="28" fillId="0" borderId="0" xfId="2" applyNumberFormat="1" applyFont="1" applyBorder="1"/>
    <xf numFmtId="165" fontId="28" fillId="0" borderId="12" xfId="2" applyNumberFormat="1" applyFont="1" applyBorder="1"/>
    <xf numFmtId="165" fontId="28" fillId="0" borderId="0" xfId="2" applyNumberFormat="1" applyFont="1"/>
    <xf numFmtId="44" fontId="27" fillId="0" borderId="30" xfId="0" applyNumberFormat="1" applyFont="1" applyBorder="1"/>
    <xf numFmtId="3" fontId="18" fillId="11" borderId="2" xfId="0" applyNumberFormat="1" applyFont="1" applyFill="1" applyBorder="1"/>
    <xf numFmtId="166" fontId="18" fillId="10" borderId="2" xfId="4" applyNumberFormat="1" applyFont="1" applyFill="1" applyBorder="1"/>
    <xf numFmtId="164" fontId="28" fillId="0" borderId="1" xfId="0" applyNumberFormat="1" applyFont="1" applyBorder="1"/>
    <xf numFmtId="43" fontId="28" fillId="0" borderId="1" xfId="0" applyNumberFormat="1" applyFont="1" applyBorder="1"/>
    <xf numFmtId="164" fontId="33" fillId="0" borderId="18" xfId="0" applyNumberFormat="1" applyFont="1" applyBorder="1" applyAlignment="1">
      <alignment horizontal="left" vertical="top" wrapText="1"/>
    </xf>
    <xf numFmtId="0" fontId="32" fillId="0" borderId="19" xfId="0" applyFont="1" applyBorder="1" applyAlignment="1">
      <alignment horizontal="left" vertical="top" wrapText="1"/>
    </xf>
    <xf numFmtId="0" fontId="32" fillId="0" borderId="20" xfId="0" applyFont="1" applyBorder="1" applyAlignment="1">
      <alignment horizontal="left" vertical="top" wrapText="1"/>
    </xf>
    <xf numFmtId="0" fontId="32" fillId="0" borderId="21" xfId="0" applyFont="1" applyBorder="1" applyAlignment="1">
      <alignment horizontal="left" vertical="top" wrapText="1"/>
    </xf>
    <xf numFmtId="0" fontId="32" fillId="0" borderId="22" xfId="0" applyFont="1" applyBorder="1" applyAlignment="1">
      <alignment horizontal="left" vertical="top" wrapText="1"/>
    </xf>
    <xf numFmtId="0" fontId="32" fillId="0" borderId="23" xfId="0" applyFont="1" applyBorder="1" applyAlignment="1">
      <alignment horizontal="left" vertical="top" wrapText="1"/>
    </xf>
    <xf numFmtId="0" fontId="28" fillId="0" borderId="18" xfId="0" applyFont="1" applyBorder="1" applyAlignment="1">
      <alignment wrapText="1"/>
    </xf>
    <xf numFmtId="0" fontId="0" fillId="0" borderId="19" xfId="0" applyBorder="1" applyAlignment="1">
      <alignment wrapText="1"/>
    </xf>
    <xf numFmtId="0" fontId="0" fillId="0" borderId="20" xfId="0" applyBorder="1" applyAlignment="1">
      <alignment wrapText="1"/>
    </xf>
    <xf numFmtId="0" fontId="0" fillId="0" borderId="21" xfId="0" applyBorder="1" applyAlignment="1">
      <alignment wrapText="1"/>
    </xf>
    <xf numFmtId="0" fontId="0" fillId="0" borderId="22" xfId="0" applyBorder="1" applyAlignment="1">
      <alignment wrapText="1"/>
    </xf>
    <xf numFmtId="0" fontId="0" fillId="0" borderId="23" xfId="0" applyBorder="1" applyAlignment="1">
      <alignment wrapText="1"/>
    </xf>
    <xf numFmtId="0" fontId="28" fillId="0" borderId="17" xfId="0" applyFont="1" applyBorder="1" applyAlignment="1">
      <alignment shrinkToFit="1"/>
    </xf>
    <xf numFmtId="0" fontId="28" fillId="0" borderId="1" xfId="0" applyFont="1" applyBorder="1" applyAlignment="1">
      <alignment shrinkToFit="1"/>
    </xf>
    <xf numFmtId="0" fontId="28" fillId="0" borderId="1" xfId="0" applyFont="1" applyFill="1" applyBorder="1" applyAlignment="1">
      <alignment shrinkToFit="1"/>
    </xf>
    <xf numFmtId="0" fontId="28" fillId="0" borderId="14" xfId="0" applyFont="1" applyBorder="1" applyAlignment="1">
      <alignment shrinkToFit="1"/>
    </xf>
  </cellXfs>
  <cellStyles count="5">
    <cellStyle name="Comma" xfId="2" builtinId="3"/>
    <cellStyle name="Currency" xfId="3" builtinId="4"/>
    <cellStyle name="Normal" xfId="0" builtinId="0"/>
    <cellStyle name="Normal 2" xfId="1"/>
    <cellStyle name="Percent" xfId="4" builtinId="5"/>
  </cellStyles>
  <dxfs count="18">
    <dxf>
      <font>
        <b/>
        <i val="0"/>
        <strike val="0"/>
        <condense val="0"/>
        <extend val="0"/>
        <outline val="0"/>
        <shadow val="0"/>
        <u val="none"/>
        <vertAlign val="baseline"/>
        <sz val="12"/>
        <color theme="1"/>
        <name val="Arial"/>
        <scheme val="none"/>
      </font>
      <alignment horizontal="general" vertical="bottom" textRotation="0" wrapText="0" indent="0" justifyLastLine="0" shrinkToFit="1"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2"/>
        <color theme="1"/>
        <name val="Arial"/>
        <scheme val="none"/>
      </font>
      <numFmt numFmtId="34" formatCode="_(&quot;$&quot;* #,##0.00_);_(&quot;$&quot;* \(#,##0.00\);_(&quot;$&quot;* &quot;-&quot;??_);_(@_)"/>
      <fill>
        <patternFill patternType="none">
          <fgColor indexed="64"/>
          <bgColor indexed="65"/>
        </patternFill>
      </fill>
      <border diagonalUp="0" diagonalDown="0">
        <left style="thin">
          <color indexed="64"/>
        </left>
        <right/>
        <top style="thin">
          <color indexed="64"/>
        </top>
        <bottom style="thin">
          <color indexed="64"/>
        </bottom>
        <vertical/>
        <horizontal/>
      </border>
    </dxf>
    <dxf>
      <font>
        <b/>
        <i val="0"/>
        <strike val="0"/>
        <condense val="0"/>
        <extend val="0"/>
        <outline val="0"/>
        <shadow val="0"/>
        <u val="none"/>
        <vertAlign val="baseline"/>
        <sz val="12"/>
        <color theme="1"/>
        <name val="Arial"/>
        <scheme val="none"/>
      </font>
      <numFmt numFmtId="166" formatCode="0.00000%"/>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2"/>
        <color theme="1"/>
        <name val="Arial"/>
        <scheme val="none"/>
      </font>
      <numFmt numFmtId="4" formatCode="#,##0.00"/>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2"/>
        <color theme="1"/>
        <name val="Arial"/>
        <scheme val="none"/>
      </font>
      <numFmt numFmtId="4" formatCode="#,##0.00"/>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2"/>
        <color theme="1"/>
        <name val="Arial"/>
        <scheme val="none"/>
      </font>
      <numFmt numFmtId="4" formatCode="#,##0.00"/>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2"/>
        <color theme="1"/>
        <name val="Arial"/>
        <scheme val="none"/>
      </font>
      <numFmt numFmtId="4" formatCode="#,##0.0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2"/>
        <color theme="1"/>
        <name val="Arial"/>
        <scheme val="none"/>
      </font>
      <numFmt numFmtId="4" formatCode="#,##0.0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2"/>
        <color theme="1"/>
        <name val="Arial"/>
        <scheme val="none"/>
      </font>
      <numFmt numFmtId="4" formatCode="#,##0.0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2"/>
        <color theme="1"/>
        <name val="Arial"/>
        <scheme val="none"/>
      </font>
      <numFmt numFmtId="4" formatCode="#,##0.0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2"/>
        <color theme="1"/>
        <name val="Arial"/>
        <scheme val="none"/>
      </font>
      <numFmt numFmtId="4" formatCode="#,##0.0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2"/>
        <color theme="1"/>
        <name val="Arial"/>
        <scheme val="none"/>
      </font>
      <numFmt numFmtId="4" formatCode="#,##0.0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2"/>
        <color theme="1"/>
        <name val="Arial"/>
        <scheme val="none"/>
      </font>
      <numFmt numFmtId="4" formatCode="#,##0.0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2"/>
        <color theme="1"/>
        <name val="Arial"/>
        <scheme val="none"/>
      </font>
      <numFmt numFmtId="4" formatCode="#,##0.0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2"/>
        <color theme="1"/>
        <name val="Arial"/>
        <scheme val="none"/>
      </font>
      <numFmt numFmtId="3" formatCode="#,##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2"/>
        <color theme="1"/>
        <name val="Arial"/>
        <scheme val="none"/>
      </font>
      <numFmt numFmtId="164" formatCode="0000"/>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border outline="0">
        <right style="thin">
          <color indexed="64"/>
        </right>
        <top style="medium">
          <color indexed="64"/>
        </top>
        <bottom style="thin">
          <color indexed="64"/>
        </bottom>
      </border>
    </dxf>
    <dxf>
      <font>
        <b/>
        <i val="0"/>
        <strike val="0"/>
        <condense val="0"/>
        <extend val="0"/>
        <outline val="0"/>
        <shadow val="0"/>
        <u val="none"/>
        <vertAlign val="baseline"/>
        <sz val="12"/>
        <color theme="1"/>
        <name val="Arial"/>
        <scheme val="none"/>
      </font>
      <fill>
        <patternFill patternType="none">
          <fgColor indexed="64"/>
          <bgColor indexed="6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onnections" Target="connection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alcChain" Target="calcChain.xml"/></Relationships>
</file>

<file path=xl/queryTables/queryTable1.xml><?xml version="1.0" encoding="utf-8"?>
<queryTable xmlns="http://schemas.openxmlformats.org/spreadsheetml/2006/main" name="area_calc_may2018_1" connectionId="1" autoFormatId="16" applyNumberFormats="0" applyBorderFormats="0" applyFontFormats="0" applyPatternFormats="0" applyAlignmentFormats="0" applyWidthHeightFormats="0"/>
</file>

<file path=xl/tables/table1.xml><?xml version="1.0" encoding="utf-8"?>
<table xmlns="http://schemas.openxmlformats.org/spreadsheetml/2006/main" id="2" name="Table2" displayName="Table2" ref="A3:P142" totalsRowShown="0" dataDxfId="17" tableBorderDxfId="16">
  <autoFilter ref="A3:P142"/>
  <tableColumns count="16">
    <tableColumn id="1" name="Column1" dataDxfId="15"/>
    <tableColumn id="2" name="Column2" dataDxfId="0"/>
    <tableColumn id="3" name="Column3" dataDxfId="14"/>
    <tableColumn id="4" name="Column4" dataDxfId="13"/>
    <tableColumn id="5" name="Column5" dataDxfId="12"/>
    <tableColumn id="6" name="Column6" dataDxfId="11"/>
    <tableColumn id="7" name="Column7" dataDxfId="10"/>
    <tableColumn id="8" name="Column8" dataDxfId="9"/>
    <tableColumn id="9" name="Column9" dataDxfId="8"/>
    <tableColumn id="10" name="Column10" dataDxfId="7"/>
    <tableColumn id="11" name="Column11" dataDxfId="6">
      <calculatedColumnFormula>D4-E4-F4-G4-H4-I4-J4</calculatedColumnFormula>
    </tableColumn>
    <tableColumn id="12" name="Column12" dataDxfId="5">
      <calculatedColumnFormula>ROUND((K4/C4),2)</calculatedColumnFormula>
    </tableColumn>
    <tableColumn id="13" name="Column13" dataDxfId="4">
      <calculatedColumnFormula>MAX(ROUND((L4-M$428),2),0)</calculatedColumnFormula>
    </tableColumn>
    <tableColumn id="14" name="Column14" dataDxfId="3">
      <calculatedColumnFormula>C4*M4</calculatedColumnFormula>
    </tableColumn>
    <tableColumn id="15" name="Column15" dataDxfId="2" dataCellStyle="Percent">
      <calculatedColumnFormula>N4/N$428</calculatedColumnFormula>
    </tableColumn>
    <tableColumn id="16" name="Column16" dataDxfId="1" dataCellStyle="Currency">
      <calculatedColumnFormula>ROUND(O4*N$439,2)-0</calculatedColumnFormula>
    </tableColumn>
  </tableColumns>
  <tableStyleInfo name="TableStyleLight16"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queryTable" Target="../queryTables/queryTable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453"/>
  <sheetViews>
    <sheetView tabSelected="1" workbookViewId="0">
      <pane ySplit="1" topLeftCell="A2" activePane="bottomLeft" state="frozen"/>
      <selection pane="bottomLeft" activeCell="B2" sqref="B2"/>
    </sheetView>
  </sheetViews>
  <sheetFormatPr defaultColWidth="9.125" defaultRowHeight="15.65" x14ac:dyDescent="0.25"/>
  <cols>
    <col min="1" max="1" width="11.625" style="4" customWidth="1"/>
    <col min="2" max="2" width="30.375" style="5" customWidth="1"/>
    <col min="3" max="3" width="13.625" style="6" customWidth="1"/>
    <col min="4" max="4" width="20.25" style="7" hidden="1" customWidth="1"/>
    <col min="5" max="10" width="18.875" style="7" hidden="1" customWidth="1"/>
    <col min="11" max="11" width="18.125" style="5" customWidth="1"/>
    <col min="12" max="12" width="19.375" style="5" bestFit="1" customWidth="1"/>
    <col min="13" max="13" width="19.25" style="5" bestFit="1" customWidth="1"/>
    <col min="14" max="14" width="18.375" style="5" bestFit="1" customWidth="1"/>
    <col min="15" max="15" width="19.125" style="5" hidden="1" customWidth="1"/>
    <col min="16" max="16" width="18.375" style="5" bestFit="1" customWidth="1"/>
    <col min="17" max="17" width="0" style="5" hidden="1" customWidth="1"/>
    <col min="18" max="19" width="9.375" style="5" hidden="1" customWidth="1"/>
    <col min="20" max="22" width="9.125" style="5" hidden="1" customWidth="1"/>
    <col min="23" max="23" width="9.375" style="5" hidden="1" customWidth="1"/>
    <col min="24" max="24" width="16" style="5" hidden="1" customWidth="1"/>
    <col min="25" max="25" width="0" style="5" hidden="1" customWidth="1"/>
    <col min="26" max="16384" width="9.125" style="5"/>
  </cols>
  <sheetData>
    <row r="1" spans="1:25" s="150" customFormat="1" ht="50.95" customHeight="1" thickBot="1" x14ac:dyDescent="0.3">
      <c r="A1" s="238" t="s">
        <v>424</v>
      </c>
      <c r="B1" s="239" t="s">
        <v>514</v>
      </c>
      <c r="C1" s="240" t="s">
        <v>426</v>
      </c>
      <c r="D1" s="241" t="s">
        <v>427</v>
      </c>
      <c r="E1" s="242" t="s">
        <v>428</v>
      </c>
      <c r="F1" s="242" t="s">
        <v>429</v>
      </c>
      <c r="G1" s="242" t="s">
        <v>430</v>
      </c>
      <c r="H1" s="242" t="s">
        <v>431</v>
      </c>
      <c r="I1" s="242" t="s">
        <v>432</v>
      </c>
      <c r="J1" s="242" t="s">
        <v>433</v>
      </c>
      <c r="K1" s="243" t="s">
        <v>441</v>
      </c>
      <c r="L1" s="243" t="s">
        <v>461</v>
      </c>
      <c r="M1" s="243" t="s">
        <v>460</v>
      </c>
      <c r="N1" s="243" t="s">
        <v>462</v>
      </c>
      <c r="O1" s="243" t="s">
        <v>463</v>
      </c>
      <c r="P1" s="244" t="s">
        <v>489</v>
      </c>
      <c r="Q1" s="231"/>
      <c r="R1" s="151"/>
      <c r="S1" s="158" t="s">
        <v>443</v>
      </c>
      <c r="T1" s="232" t="s">
        <v>444</v>
      </c>
      <c r="U1" s="151" t="s">
        <v>445</v>
      </c>
      <c r="V1" s="233" t="s">
        <v>446</v>
      </c>
      <c r="W1" s="234" t="s">
        <v>447</v>
      </c>
      <c r="X1" s="151" t="s">
        <v>456</v>
      </c>
    </row>
    <row r="2" spans="1:25" s="150" customFormat="1" ht="14.3" customHeight="1" thickBot="1" x14ac:dyDescent="0.3">
      <c r="A2" s="230"/>
      <c r="B2" s="296" t="s">
        <v>517</v>
      </c>
      <c r="C2" s="265">
        <f t="shared" ref="C2:O2" si="0">C428</f>
        <v>855804</v>
      </c>
      <c r="D2" s="245">
        <f t="shared" si="0"/>
        <v>372852298.33999985</v>
      </c>
      <c r="E2" s="245">
        <f t="shared" si="0"/>
        <v>1431415.2199999997</v>
      </c>
      <c r="F2" s="245">
        <f t="shared" si="0"/>
        <v>2224534.3899999997</v>
      </c>
      <c r="G2" s="245">
        <f t="shared" si="0"/>
        <v>1316403.7899999998</v>
      </c>
      <c r="H2" s="245">
        <f t="shared" si="0"/>
        <v>1885.89</v>
      </c>
      <c r="I2" s="245">
        <f t="shared" si="0"/>
        <v>125.19</v>
      </c>
      <c r="J2" s="245">
        <f t="shared" si="0"/>
        <v>287.72000000000003</v>
      </c>
      <c r="K2" s="266">
        <f t="shared" si="0"/>
        <v>367877646.13999981</v>
      </c>
      <c r="L2" s="267">
        <f t="shared" si="0"/>
        <v>429.86</v>
      </c>
      <c r="M2" s="268">
        <f t="shared" si="0"/>
        <v>623.29700000000003</v>
      </c>
      <c r="N2" s="269">
        <f t="shared" si="0"/>
        <v>17571930.519999992</v>
      </c>
      <c r="O2" s="246">
        <f t="shared" si="0"/>
        <v>1</v>
      </c>
      <c r="P2" s="295">
        <f>P430</f>
        <v>0.71136179293292634</v>
      </c>
      <c r="Q2" s="231"/>
      <c r="R2" s="151"/>
      <c r="S2" s="158"/>
      <c r="T2" s="232"/>
      <c r="U2" s="151"/>
      <c r="V2" s="233"/>
      <c r="W2" s="234"/>
      <c r="X2" s="151"/>
    </row>
    <row r="3" spans="1:25" s="150" customFormat="1" ht="14.3" hidden="1" customHeight="1" x14ac:dyDescent="0.25">
      <c r="A3" s="235" t="s">
        <v>471</v>
      </c>
      <c r="B3" s="236" t="s">
        <v>472</v>
      </c>
      <c r="C3" s="287" t="s">
        <v>473</v>
      </c>
      <c r="D3" s="288" t="s">
        <v>474</v>
      </c>
      <c r="E3" s="288" t="s">
        <v>475</v>
      </c>
      <c r="F3" s="288" t="s">
        <v>476</v>
      </c>
      <c r="G3" s="288" t="s">
        <v>477</v>
      </c>
      <c r="H3" s="288" t="s">
        <v>478</v>
      </c>
      <c r="I3" s="288" t="s">
        <v>479</v>
      </c>
      <c r="J3" s="288" t="s">
        <v>480</v>
      </c>
      <c r="K3" s="289" t="s">
        <v>481</v>
      </c>
      <c r="L3" s="290" t="s">
        <v>482</v>
      </c>
      <c r="M3" s="291" t="s">
        <v>483</v>
      </c>
      <c r="N3" s="292" t="s">
        <v>484</v>
      </c>
      <c r="O3" s="293" t="s">
        <v>485</v>
      </c>
      <c r="P3" s="294" t="s">
        <v>513</v>
      </c>
      <c r="Q3" s="231"/>
      <c r="R3" s="151"/>
      <c r="S3" s="158"/>
      <c r="T3" s="232"/>
      <c r="U3" s="151"/>
      <c r="V3" s="233"/>
      <c r="W3" s="234"/>
      <c r="X3" s="151"/>
    </row>
    <row r="4" spans="1:25" x14ac:dyDescent="0.25">
      <c r="A4" s="279">
        <v>84</v>
      </c>
      <c r="B4" s="326" t="s">
        <v>4</v>
      </c>
      <c r="C4" s="280">
        <v>219</v>
      </c>
      <c r="D4" s="281">
        <v>231986.36</v>
      </c>
      <c r="E4" s="281">
        <v>0</v>
      </c>
      <c r="F4" s="281">
        <v>0</v>
      </c>
      <c r="G4" s="281">
        <v>0</v>
      </c>
      <c r="H4" s="281">
        <v>0</v>
      </c>
      <c r="I4" s="281">
        <v>0</v>
      </c>
      <c r="J4" s="281">
        <v>0</v>
      </c>
      <c r="K4" s="281">
        <f t="shared" ref="K4:K67" si="1">D4-E4-F4-G4-H4-I4-J4</f>
        <v>231986.36</v>
      </c>
      <c r="L4" s="282">
        <f t="shared" ref="L4:L67" si="2">ROUND((K4/C4),2)</f>
        <v>1059.3</v>
      </c>
      <c r="M4" s="282">
        <f t="shared" ref="M4:M67" si="3">MAX(ROUND((L4-M$428),2),0)</f>
        <v>436</v>
      </c>
      <c r="N4" s="282">
        <f t="shared" ref="N4:N67" si="4">C4*M4</f>
        <v>95484</v>
      </c>
      <c r="O4" s="283">
        <f t="shared" ref="O4:O35" si="5">N4/N$428</f>
        <v>5.4338935549126015E-3</v>
      </c>
      <c r="P4" s="286">
        <f>ROUND(O4*N439,2)-0</f>
        <v>67923.67</v>
      </c>
      <c r="Q4" s="237"/>
      <c r="R4" s="12">
        <f t="shared" ref="R4:R67" si="6">A4-S4</f>
        <v>-5558</v>
      </c>
      <c r="S4" s="13">
        <v>5642</v>
      </c>
      <c r="T4" s="14" t="s">
        <v>357</v>
      </c>
      <c r="U4" s="15">
        <v>1</v>
      </c>
      <c r="V4" s="16">
        <v>1120</v>
      </c>
      <c r="W4" s="17">
        <v>8.9281796999999994</v>
      </c>
      <c r="X4" s="23">
        <f t="shared" ref="X4:X67" si="7">C4/W4</f>
        <v>24.529076178876643</v>
      </c>
      <c r="Y4" s="5">
        <v>1</v>
      </c>
    </row>
    <row r="5" spans="1:25" x14ac:dyDescent="0.25">
      <c r="A5" s="161">
        <v>105</v>
      </c>
      <c r="B5" s="327" t="s">
        <v>6</v>
      </c>
      <c r="C5" s="162">
        <v>454</v>
      </c>
      <c r="D5" s="163">
        <v>357448.91</v>
      </c>
      <c r="E5" s="163">
        <v>0</v>
      </c>
      <c r="F5" s="163">
        <v>0</v>
      </c>
      <c r="G5" s="163">
        <v>0</v>
      </c>
      <c r="H5" s="163">
        <v>0</v>
      </c>
      <c r="I5" s="163">
        <v>0</v>
      </c>
      <c r="J5" s="163">
        <v>0</v>
      </c>
      <c r="K5" s="163">
        <f t="shared" si="1"/>
        <v>357448.91</v>
      </c>
      <c r="L5" s="164">
        <f t="shared" si="2"/>
        <v>787.33</v>
      </c>
      <c r="M5" s="164">
        <f t="shared" si="3"/>
        <v>164.03</v>
      </c>
      <c r="N5" s="164">
        <f t="shared" si="4"/>
        <v>74469.62</v>
      </c>
      <c r="O5" s="169">
        <f t="shared" si="5"/>
        <v>4.2379873921786953E-3</v>
      </c>
      <c r="P5" s="286">
        <f t="shared" ref="P5:P36" si="8">ROUND(O5*N$439,2)-0</f>
        <v>52974.84</v>
      </c>
      <c r="Q5" s="9"/>
      <c r="R5" s="12">
        <f t="shared" si="6"/>
        <v>-5352</v>
      </c>
      <c r="S5" s="13">
        <v>5457</v>
      </c>
      <c r="T5" s="14" t="s">
        <v>346</v>
      </c>
      <c r="U5" s="15">
        <v>1</v>
      </c>
      <c r="V5" s="16">
        <v>1057</v>
      </c>
      <c r="W5" s="17">
        <v>196.67399599999999</v>
      </c>
      <c r="X5" s="22">
        <f t="shared" si="7"/>
        <v>2.3083885477162931</v>
      </c>
      <c r="Y5" s="5">
        <f>Y4+1</f>
        <v>2</v>
      </c>
    </row>
    <row r="6" spans="1:25" x14ac:dyDescent="0.25">
      <c r="A6" s="161">
        <v>161</v>
      </c>
      <c r="B6" s="327" t="s">
        <v>13</v>
      </c>
      <c r="C6" s="162">
        <v>303</v>
      </c>
      <c r="D6" s="163">
        <v>235100.71</v>
      </c>
      <c r="E6" s="163">
        <v>0</v>
      </c>
      <c r="F6" s="163">
        <v>0</v>
      </c>
      <c r="G6" s="163">
        <v>0</v>
      </c>
      <c r="H6" s="163">
        <v>0</v>
      </c>
      <c r="I6" s="163">
        <v>0</v>
      </c>
      <c r="J6" s="163">
        <v>0</v>
      </c>
      <c r="K6" s="163">
        <f t="shared" si="1"/>
        <v>235100.71</v>
      </c>
      <c r="L6" s="164">
        <f t="shared" si="2"/>
        <v>775.91</v>
      </c>
      <c r="M6" s="164">
        <f t="shared" si="3"/>
        <v>152.61000000000001</v>
      </c>
      <c r="N6" s="164">
        <f t="shared" si="4"/>
        <v>46240.83</v>
      </c>
      <c r="O6" s="169">
        <f t="shared" si="5"/>
        <v>2.6315167788405311E-3</v>
      </c>
      <c r="P6" s="286">
        <f t="shared" si="8"/>
        <v>32893.96</v>
      </c>
      <c r="Q6" s="9"/>
      <c r="R6" s="12">
        <f t="shared" si="6"/>
        <v>-4977</v>
      </c>
      <c r="S6" s="13">
        <v>5138</v>
      </c>
      <c r="T6" s="14" t="s">
        <v>331</v>
      </c>
      <c r="U6" s="15">
        <v>1</v>
      </c>
      <c r="V6" s="16">
        <v>2270</v>
      </c>
      <c r="W6" s="17">
        <v>166.89599609999999</v>
      </c>
      <c r="X6" s="22">
        <f t="shared" si="7"/>
        <v>1.8155019118520364</v>
      </c>
      <c r="Y6" s="5">
        <f t="shared" ref="Y6:Y69" si="9">Y5+1</f>
        <v>3</v>
      </c>
    </row>
    <row r="7" spans="1:25" x14ac:dyDescent="0.25">
      <c r="A7" s="161">
        <v>170</v>
      </c>
      <c r="B7" s="327" t="s">
        <v>14</v>
      </c>
      <c r="C7" s="162">
        <v>2162</v>
      </c>
      <c r="D7" s="163">
        <v>1502749.61</v>
      </c>
      <c r="E7" s="163">
        <v>0</v>
      </c>
      <c r="F7" s="163">
        <v>0</v>
      </c>
      <c r="G7" s="163">
        <v>0</v>
      </c>
      <c r="H7" s="163">
        <v>0</v>
      </c>
      <c r="I7" s="163">
        <v>0</v>
      </c>
      <c r="J7" s="163">
        <v>0</v>
      </c>
      <c r="K7" s="163">
        <f t="shared" si="1"/>
        <v>1502749.61</v>
      </c>
      <c r="L7" s="164">
        <f t="shared" si="2"/>
        <v>695.07</v>
      </c>
      <c r="M7" s="164">
        <f t="shared" si="3"/>
        <v>71.77</v>
      </c>
      <c r="N7" s="164">
        <f t="shared" si="4"/>
        <v>155166.74</v>
      </c>
      <c r="O7" s="169">
        <f t="shared" si="5"/>
        <v>8.8303752295965741E-3</v>
      </c>
      <c r="P7" s="286">
        <f t="shared" si="8"/>
        <v>110379.69</v>
      </c>
      <c r="Q7" s="9"/>
      <c r="R7" s="12">
        <f t="shared" si="6"/>
        <v>-5955</v>
      </c>
      <c r="S7" s="13">
        <v>6125</v>
      </c>
      <c r="T7" s="14" t="s">
        <v>386</v>
      </c>
      <c r="U7" s="15">
        <v>1</v>
      </c>
      <c r="V7" s="16">
        <v>3882</v>
      </c>
      <c r="W7" s="17">
        <v>164.22399899999999</v>
      </c>
      <c r="X7" s="22">
        <f t="shared" si="7"/>
        <v>13.164945520538689</v>
      </c>
      <c r="Y7" s="5">
        <f t="shared" si="9"/>
        <v>4</v>
      </c>
    </row>
    <row r="8" spans="1:25" x14ac:dyDescent="0.25">
      <c r="A8" s="161">
        <v>196</v>
      </c>
      <c r="B8" s="327" t="s">
        <v>16</v>
      </c>
      <c r="C8" s="162">
        <v>445</v>
      </c>
      <c r="D8" s="163">
        <v>466514.55</v>
      </c>
      <c r="E8" s="163">
        <v>0</v>
      </c>
      <c r="F8" s="163">
        <v>0</v>
      </c>
      <c r="G8" s="163">
        <v>0</v>
      </c>
      <c r="H8" s="163">
        <v>0</v>
      </c>
      <c r="I8" s="163">
        <v>0</v>
      </c>
      <c r="J8" s="163">
        <v>0</v>
      </c>
      <c r="K8" s="163">
        <f t="shared" si="1"/>
        <v>466514.55</v>
      </c>
      <c r="L8" s="164">
        <f t="shared" si="2"/>
        <v>1048.3499999999999</v>
      </c>
      <c r="M8" s="164">
        <f t="shared" si="3"/>
        <v>425.05</v>
      </c>
      <c r="N8" s="164">
        <f t="shared" si="4"/>
        <v>189147.25</v>
      </c>
      <c r="O8" s="169">
        <f t="shared" si="5"/>
        <v>1.0764170151066593E-2</v>
      </c>
      <c r="P8" s="286">
        <f t="shared" si="8"/>
        <v>134552.13</v>
      </c>
      <c r="Q8" s="9"/>
      <c r="R8" s="12">
        <f t="shared" si="6"/>
        <v>-6104</v>
      </c>
      <c r="S8" s="13">
        <v>6300</v>
      </c>
      <c r="T8" s="14" t="s">
        <v>397</v>
      </c>
      <c r="U8" s="15">
        <v>1</v>
      </c>
      <c r="V8" s="16">
        <v>8366</v>
      </c>
      <c r="W8" s="17">
        <v>13.782299999999999</v>
      </c>
      <c r="X8" s="23">
        <f t="shared" si="7"/>
        <v>32.28778941105621</v>
      </c>
      <c r="Y8" s="5">
        <f t="shared" si="9"/>
        <v>5</v>
      </c>
    </row>
    <row r="9" spans="1:25" x14ac:dyDescent="0.25">
      <c r="A9" s="161">
        <v>203</v>
      </c>
      <c r="B9" s="327" t="s">
        <v>17</v>
      </c>
      <c r="C9" s="162">
        <v>808</v>
      </c>
      <c r="D9" s="163">
        <v>594446.92000000004</v>
      </c>
      <c r="E9" s="163">
        <v>0</v>
      </c>
      <c r="F9" s="163">
        <v>0</v>
      </c>
      <c r="G9" s="163">
        <v>0</v>
      </c>
      <c r="H9" s="163">
        <v>0</v>
      </c>
      <c r="I9" s="163">
        <v>0</v>
      </c>
      <c r="J9" s="163">
        <v>0</v>
      </c>
      <c r="K9" s="163">
        <f t="shared" si="1"/>
        <v>594446.92000000004</v>
      </c>
      <c r="L9" s="164">
        <f t="shared" si="2"/>
        <v>735.7</v>
      </c>
      <c r="M9" s="164">
        <f t="shared" si="3"/>
        <v>112.4</v>
      </c>
      <c r="N9" s="164">
        <f t="shared" si="4"/>
        <v>90819.200000000012</v>
      </c>
      <c r="O9" s="169">
        <f t="shared" si="5"/>
        <v>5.1684247155787217E-3</v>
      </c>
      <c r="P9" s="286">
        <f t="shared" si="8"/>
        <v>64605.31</v>
      </c>
      <c r="Q9" s="9"/>
      <c r="R9" s="12">
        <f t="shared" si="6"/>
        <v>-5390</v>
      </c>
      <c r="S9" s="13">
        <v>5593</v>
      </c>
      <c r="T9" s="14" t="s">
        <v>352</v>
      </c>
      <c r="U9" s="15">
        <v>1</v>
      </c>
      <c r="V9" s="16">
        <v>1124</v>
      </c>
      <c r="W9" s="17">
        <v>186.81300350000001</v>
      </c>
      <c r="X9" s="22">
        <f t="shared" si="7"/>
        <v>4.3251807147354171</v>
      </c>
      <c r="Y9" s="5">
        <f t="shared" si="9"/>
        <v>6</v>
      </c>
    </row>
    <row r="10" spans="1:25" x14ac:dyDescent="0.25">
      <c r="A10" s="161">
        <v>217</v>
      </c>
      <c r="B10" s="327" t="s">
        <v>18</v>
      </c>
      <c r="C10" s="162">
        <v>587</v>
      </c>
      <c r="D10" s="163">
        <v>450200.47</v>
      </c>
      <c r="E10" s="163">
        <v>0</v>
      </c>
      <c r="F10" s="163">
        <v>0</v>
      </c>
      <c r="G10" s="163">
        <v>91</v>
      </c>
      <c r="H10" s="163">
        <v>0</v>
      </c>
      <c r="I10" s="163">
        <v>0</v>
      </c>
      <c r="J10" s="163">
        <v>0</v>
      </c>
      <c r="K10" s="163">
        <f t="shared" si="1"/>
        <v>450109.47</v>
      </c>
      <c r="L10" s="164">
        <f t="shared" si="2"/>
        <v>766.8</v>
      </c>
      <c r="M10" s="164">
        <f t="shared" si="3"/>
        <v>143.5</v>
      </c>
      <c r="N10" s="164">
        <f t="shared" si="4"/>
        <v>84234.5</v>
      </c>
      <c r="O10" s="169">
        <f t="shared" si="5"/>
        <v>4.7936963957446854E-3</v>
      </c>
      <c r="P10" s="286">
        <f t="shared" si="8"/>
        <v>59921.2</v>
      </c>
      <c r="Q10" s="9"/>
      <c r="R10" s="12">
        <f t="shared" si="6"/>
        <v>-5369</v>
      </c>
      <c r="S10" s="13">
        <v>5586</v>
      </c>
      <c r="T10" s="14" t="s">
        <v>351</v>
      </c>
      <c r="U10" s="15">
        <v>1</v>
      </c>
      <c r="V10" s="16">
        <v>784</v>
      </c>
      <c r="W10" s="17">
        <v>109.31300349999999</v>
      </c>
      <c r="X10" s="22">
        <f t="shared" si="7"/>
        <v>5.3699009377232967</v>
      </c>
      <c r="Y10" s="5">
        <f t="shared" si="9"/>
        <v>7</v>
      </c>
    </row>
    <row r="11" spans="1:25" x14ac:dyDescent="0.25">
      <c r="A11" s="174">
        <v>231</v>
      </c>
      <c r="B11" s="328" t="s">
        <v>19</v>
      </c>
      <c r="C11" s="176">
        <v>1681</v>
      </c>
      <c r="D11" s="164">
        <v>1225378.8</v>
      </c>
      <c r="E11" s="164">
        <v>0</v>
      </c>
      <c r="F11" s="164">
        <v>0</v>
      </c>
      <c r="G11" s="164">
        <v>5245</v>
      </c>
      <c r="H11" s="164">
        <v>0</v>
      </c>
      <c r="I11" s="164">
        <v>0</v>
      </c>
      <c r="J11" s="164">
        <v>0</v>
      </c>
      <c r="K11" s="164">
        <f t="shared" si="1"/>
        <v>1220133.8</v>
      </c>
      <c r="L11" s="164">
        <f t="shared" si="2"/>
        <v>725.84</v>
      </c>
      <c r="M11" s="164">
        <f t="shared" si="3"/>
        <v>102.54</v>
      </c>
      <c r="N11" s="164">
        <f t="shared" si="4"/>
        <v>172369.74000000002</v>
      </c>
      <c r="O11" s="169">
        <f t="shared" si="5"/>
        <v>9.8093797835025875E-3</v>
      </c>
      <c r="P11" s="286">
        <f t="shared" si="8"/>
        <v>122617.25</v>
      </c>
      <c r="Q11" s="9"/>
      <c r="R11" s="12">
        <f t="shared" si="6"/>
        <v>-6006</v>
      </c>
      <c r="S11" s="13">
        <v>6237</v>
      </c>
      <c r="T11" s="14" t="s">
        <v>393</v>
      </c>
      <c r="U11" s="15">
        <v>1</v>
      </c>
      <c r="V11" s="16">
        <v>1404</v>
      </c>
      <c r="W11" s="17">
        <v>175.53900150000001</v>
      </c>
      <c r="X11" s="22">
        <f t="shared" si="7"/>
        <v>9.5762194477333846</v>
      </c>
      <c r="Y11" s="5">
        <f t="shared" si="9"/>
        <v>8</v>
      </c>
    </row>
    <row r="12" spans="1:25" x14ac:dyDescent="0.25">
      <c r="A12" s="161">
        <v>315</v>
      </c>
      <c r="B12" s="327" t="s">
        <v>25</v>
      </c>
      <c r="C12" s="162">
        <v>416</v>
      </c>
      <c r="D12" s="163">
        <v>500073.59</v>
      </c>
      <c r="E12" s="163">
        <v>0</v>
      </c>
      <c r="F12" s="163">
        <v>0</v>
      </c>
      <c r="G12" s="163">
        <v>0</v>
      </c>
      <c r="H12" s="163">
        <v>0</v>
      </c>
      <c r="I12" s="163">
        <v>0</v>
      </c>
      <c r="J12" s="163">
        <v>0</v>
      </c>
      <c r="K12" s="163">
        <f t="shared" si="1"/>
        <v>500073.59</v>
      </c>
      <c r="L12" s="164">
        <f t="shared" si="2"/>
        <v>1202.0999999999999</v>
      </c>
      <c r="M12" s="164">
        <f t="shared" si="3"/>
        <v>578.79999999999995</v>
      </c>
      <c r="N12" s="164">
        <f t="shared" si="4"/>
        <v>240780.79999999999</v>
      </c>
      <c r="O12" s="169">
        <f t="shared" si="5"/>
        <v>1.3702580927345944E-2</v>
      </c>
      <c r="P12" s="286">
        <f t="shared" si="8"/>
        <v>171282.26</v>
      </c>
      <c r="Q12" s="9"/>
      <c r="R12" s="12">
        <f t="shared" si="6"/>
        <v>-6125</v>
      </c>
      <c r="S12" s="13">
        <v>6440</v>
      </c>
      <c r="T12" s="14" t="s">
        <v>408</v>
      </c>
      <c r="U12" s="15">
        <v>1</v>
      </c>
      <c r="V12" s="16">
        <v>154</v>
      </c>
      <c r="W12" s="17">
        <v>190.09599299999999</v>
      </c>
      <c r="X12" s="22">
        <f t="shared" si="7"/>
        <v>2.1883680630764268</v>
      </c>
      <c r="Y12" s="5">
        <f t="shared" si="9"/>
        <v>9</v>
      </c>
    </row>
    <row r="13" spans="1:25" x14ac:dyDescent="0.25">
      <c r="A13" s="161">
        <v>4263</v>
      </c>
      <c r="B13" s="327" t="s">
        <v>280</v>
      </c>
      <c r="C13" s="162">
        <v>256</v>
      </c>
      <c r="D13" s="163">
        <v>191487.33</v>
      </c>
      <c r="E13" s="163">
        <v>0</v>
      </c>
      <c r="F13" s="163">
        <v>0</v>
      </c>
      <c r="G13" s="163">
        <v>0</v>
      </c>
      <c r="H13" s="163">
        <v>0</v>
      </c>
      <c r="I13" s="163">
        <v>0</v>
      </c>
      <c r="J13" s="163">
        <v>0</v>
      </c>
      <c r="K13" s="163">
        <f t="shared" si="1"/>
        <v>191487.33</v>
      </c>
      <c r="L13" s="164">
        <f t="shared" si="2"/>
        <v>748</v>
      </c>
      <c r="M13" s="164">
        <f t="shared" si="3"/>
        <v>124.7</v>
      </c>
      <c r="N13" s="164">
        <f t="shared" si="4"/>
        <v>31923.200000000001</v>
      </c>
      <c r="O13" s="169">
        <f t="shared" si="5"/>
        <v>1.8167155830525112E-3</v>
      </c>
      <c r="P13" s="286">
        <f t="shared" si="8"/>
        <v>22708.94</v>
      </c>
      <c r="Q13" s="9"/>
      <c r="R13" s="12">
        <f t="shared" si="6"/>
        <v>1141</v>
      </c>
      <c r="S13" s="13">
        <v>3122</v>
      </c>
      <c r="T13" s="14" t="s">
        <v>194</v>
      </c>
      <c r="U13" s="15">
        <v>3</v>
      </c>
      <c r="V13" s="16">
        <v>418</v>
      </c>
      <c r="W13" s="17">
        <v>6.4851298000000002</v>
      </c>
      <c r="X13" s="23">
        <f t="shared" si="7"/>
        <v>39.474923077098623</v>
      </c>
      <c r="Y13" s="5">
        <f t="shared" si="9"/>
        <v>10</v>
      </c>
    </row>
    <row r="14" spans="1:25" x14ac:dyDescent="0.25">
      <c r="A14" s="161">
        <v>441</v>
      </c>
      <c r="B14" s="327" t="s">
        <v>33</v>
      </c>
      <c r="C14" s="162">
        <v>236</v>
      </c>
      <c r="D14" s="163">
        <v>272718.38</v>
      </c>
      <c r="E14" s="163">
        <v>0</v>
      </c>
      <c r="F14" s="163">
        <v>0</v>
      </c>
      <c r="G14" s="163">
        <v>0</v>
      </c>
      <c r="H14" s="163">
        <v>0</v>
      </c>
      <c r="I14" s="163">
        <v>0</v>
      </c>
      <c r="J14" s="163">
        <v>0</v>
      </c>
      <c r="K14" s="163">
        <f t="shared" si="1"/>
        <v>272718.38</v>
      </c>
      <c r="L14" s="164">
        <f t="shared" si="2"/>
        <v>1155.5899999999999</v>
      </c>
      <c r="M14" s="164">
        <f t="shared" si="3"/>
        <v>532.29</v>
      </c>
      <c r="N14" s="164">
        <f t="shared" si="4"/>
        <v>125620.43999999999</v>
      </c>
      <c r="O14" s="169">
        <f t="shared" si="5"/>
        <v>7.1489265141938454E-3</v>
      </c>
      <c r="P14" s="286">
        <f t="shared" si="8"/>
        <v>89361.58</v>
      </c>
      <c r="Q14" s="9"/>
      <c r="R14" s="12">
        <f t="shared" si="6"/>
        <v>-5425</v>
      </c>
      <c r="S14" s="13">
        <v>5866</v>
      </c>
      <c r="T14" s="14" t="s">
        <v>373</v>
      </c>
      <c r="U14" s="15">
        <v>1</v>
      </c>
      <c r="V14" s="16">
        <v>980</v>
      </c>
      <c r="W14" s="17">
        <v>118.16799930000001</v>
      </c>
      <c r="X14" s="22">
        <f t="shared" si="7"/>
        <v>1.9971566024474443</v>
      </c>
      <c r="Y14" s="5">
        <f t="shared" si="9"/>
        <v>11</v>
      </c>
    </row>
    <row r="15" spans="1:25" x14ac:dyDescent="0.25">
      <c r="A15" s="161">
        <v>2240</v>
      </c>
      <c r="B15" s="327" t="s">
        <v>138</v>
      </c>
      <c r="C15" s="162">
        <v>399</v>
      </c>
      <c r="D15" s="163">
        <v>339669.12</v>
      </c>
      <c r="E15" s="163">
        <v>0</v>
      </c>
      <c r="F15" s="163">
        <v>0</v>
      </c>
      <c r="G15" s="163">
        <v>0</v>
      </c>
      <c r="H15" s="163">
        <v>0</v>
      </c>
      <c r="I15" s="163">
        <v>0</v>
      </c>
      <c r="J15" s="163">
        <v>0</v>
      </c>
      <c r="K15" s="163">
        <f t="shared" si="1"/>
        <v>339669.12</v>
      </c>
      <c r="L15" s="164">
        <f t="shared" si="2"/>
        <v>851.3</v>
      </c>
      <c r="M15" s="164">
        <f t="shared" si="3"/>
        <v>228</v>
      </c>
      <c r="N15" s="164">
        <f t="shared" si="4"/>
        <v>90972</v>
      </c>
      <c r="O15" s="169">
        <f t="shared" si="5"/>
        <v>5.1771204021355327E-3</v>
      </c>
      <c r="P15" s="286">
        <f t="shared" si="8"/>
        <v>64714.01</v>
      </c>
      <c r="Q15" s="9"/>
      <c r="R15" s="12">
        <f t="shared" si="6"/>
        <v>-3374</v>
      </c>
      <c r="S15" s="13">
        <v>5614</v>
      </c>
      <c r="T15" s="14" t="s">
        <v>354</v>
      </c>
      <c r="U15" s="15">
        <v>1</v>
      </c>
      <c r="V15" s="16">
        <v>240</v>
      </c>
      <c r="W15" s="17">
        <v>27.252800000000001</v>
      </c>
      <c r="X15" s="22">
        <f t="shared" si="7"/>
        <v>14.6406974696178</v>
      </c>
      <c r="Y15" s="5">
        <f t="shared" si="9"/>
        <v>12</v>
      </c>
    </row>
    <row r="16" spans="1:25" x14ac:dyDescent="0.25">
      <c r="A16" s="161">
        <v>485</v>
      </c>
      <c r="B16" s="327" t="s">
        <v>36</v>
      </c>
      <c r="C16" s="162">
        <v>628</v>
      </c>
      <c r="D16" s="163">
        <v>456440.42</v>
      </c>
      <c r="E16" s="163">
        <v>0</v>
      </c>
      <c r="F16" s="163">
        <v>0</v>
      </c>
      <c r="G16" s="163">
        <v>0</v>
      </c>
      <c r="H16" s="163">
        <v>0</v>
      </c>
      <c r="I16" s="163">
        <v>0</v>
      </c>
      <c r="J16" s="163">
        <v>0</v>
      </c>
      <c r="K16" s="163">
        <f t="shared" si="1"/>
        <v>456440.42</v>
      </c>
      <c r="L16" s="164">
        <f t="shared" si="2"/>
        <v>726.82</v>
      </c>
      <c r="M16" s="164">
        <f t="shared" si="3"/>
        <v>103.52</v>
      </c>
      <c r="N16" s="164">
        <f t="shared" si="4"/>
        <v>65010.559999999998</v>
      </c>
      <c r="O16" s="169">
        <f t="shared" si="5"/>
        <v>3.6996822816938858E-3</v>
      </c>
      <c r="P16" s="286">
        <f t="shared" si="8"/>
        <v>46246.03</v>
      </c>
      <c r="Q16" s="9"/>
      <c r="R16" s="12">
        <f t="shared" si="6"/>
        <v>-4891</v>
      </c>
      <c r="S16" s="13">
        <v>5376</v>
      </c>
      <c r="T16" s="14" t="s">
        <v>341</v>
      </c>
      <c r="U16" s="15">
        <v>1</v>
      </c>
      <c r="V16" s="16">
        <v>480</v>
      </c>
      <c r="W16" s="17">
        <v>110.2720032</v>
      </c>
      <c r="X16" s="22">
        <f t="shared" si="7"/>
        <v>5.6950085404814699</v>
      </c>
      <c r="Y16" s="5">
        <f t="shared" si="9"/>
        <v>13</v>
      </c>
    </row>
    <row r="17" spans="1:25" x14ac:dyDescent="0.25">
      <c r="A17" s="161">
        <v>497</v>
      </c>
      <c r="B17" s="327" t="s">
        <v>38</v>
      </c>
      <c r="C17" s="162">
        <v>1290</v>
      </c>
      <c r="D17" s="163">
        <v>839341.38</v>
      </c>
      <c r="E17" s="163">
        <v>0</v>
      </c>
      <c r="F17" s="163">
        <v>0</v>
      </c>
      <c r="G17" s="163">
        <v>0</v>
      </c>
      <c r="H17" s="163">
        <v>0</v>
      </c>
      <c r="I17" s="163">
        <v>0</v>
      </c>
      <c r="J17" s="163">
        <v>0</v>
      </c>
      <c r="K17" s="163">
        <f t="shared" si="1"/>
        <v>839341.38</v>
      </c>
      <c r="L17" s="164">
        <f t="shared" si="2"/>
        <v>650.65</v>
      </c>
      <c r="M17" s="164">
        <f t="shared" si="3"/>
        <v>27.35</v>
      </c>
      <c r="N17" s="164">
        <f t="shared" si="4"/>
        <v>35281.5</v>
      </c>
      <c r="O17" s="169">
        <f t="shared" si="5"/>
        <v>2.0078328877890426E-3</v>
      </c>
      <c r="P17" s="286">
        <f t="shared" si="8"/>
        <v>25097.91</v>
      </c>
      <c r="Q17" s="9"/>
      <c r="R17" s="12">
        <f t="shared" si="6"/>
        <v>-4407</v>
      </c>
      <c r="S17" s="13">
        <v>4904</v>
      </c>
      <c r="T17" s="14" t="s">
        <v>320</v>
      </c>
      <c r="U17" s="15">
        <v>1</v>
      </c>
      <c r="V17" s="16">
        <v>555</v>
      </c>
      <c r="W17" s="17">
        <v>208.64900209999999</v>
      </c>
      <c r="X17" s="22">
        <f t="shared" si="7"/>
        <v>6.1826320136519843</v>
      </c>
      <c r="Y17" s="5">
        <f t="shared" si="9"/>
        <v>14</v>
      </c>
    </row>
    <row r="18" spans="1:25" x14ac:dyDescent="0.25">
      <c r="A18" s="161">
        <v>623</v>
      </c>
      <c r="B18" s="327" t="s">
        <v>42</v>
      </c>
      <c r="C18" s="162">
        <v>420</v>
      </c>
      <c r="D18" s="163">
        <v>378536.6</v>
      </c>
      <c r="E18" s="163">
        <v>0</v>
      </c>
      <c r="F18" s="163">
        <v>0</v>
      </c>
      <c r="G18" s="163">
        <v>0</v>
      </c>
      <c r="H18" s="163">
        <v>0</v>
      </c>
      <c r="I18" s="163">
        <v>0</v>
      </c>
      <c r="J18" s="163">
        <v>0</v>
      </c>
      <c r="K18" s="163">
        <f t="shared" si="1"/>
        <v>378536.6</v>
      </c>
      <c r="L18" s="164">
        <f t="shared" si="2"/>
        <v>901.28</v>
      </c>
      <c r="M18" s="164">
        <f t="shared" si="3"/>
        <v>277.98</v>
      </c>
      <c r="N18" s="164">
        <f t="shared" si="4"/>
        <v>116751.6</v>
      </c>
      <c r="O18" s="169">
        <f t="shared" si="5"/>
        <v>6.6442102003030261E-3</v>
      </c>
      <c r="P18" s="286">
        <f t="shared" si="8"/>
        <v>83052.63</v>
      </c>
      <c r="Q18" s="9"/>
      <c r="R18" s="12">
        <f t="shared" si="6"/>
        <v>-5229</v>
      </c>
      <c r="S18" s="13">
        <v>5852</v>
      </c>
      <c r="T18" s="14" t="s">
        <v>371</v>
      </c>
      <c r="U18" s="15">
        <v>2</v>
      </c>
      <c r="V18" s="16">
        <v>738</v>
      </c>
      <c r="W18" s="17">
        <v>83.540199299999998</v>
      </c>
      <c r="X18" s="22">
        <f t="shared" si="7"/>
        <v>5.0275197272602155</v>
      </c>
      <c r="Y18" s="5">
        <f t="shared" si="9"/>
        <v>15</v>
      </c>
    </row>
    <row r="19" spans="1:25" x14ac:dyDescent="0.25">
      <c r="A19" s="161">
        <v>657</v>
      </c>
      <c r="B19" s="327" t="s">
        <v>44</v>
      </c>
      <c r="C19" s="162">
        <v>97</v>
      </c>
      <c r="D19" s="163">
        <v>102495.13</v>
      </c>
      <c r="E19" s="163">
        <v>0</v>
      </c>
      <c r="F19" s="163">
        <v>0</v>
      </c>
      <c r="G19" s="163">
        <v>0</v>
      </c>
      <c r="H19" s="163">
        <v>0</v>
      </c>
      <c r="I19" s="163">
        <v>0</v>
      </c>
      <c r="J19" s="163">
        <v>0</v>
      </c>
      <c r="K19" s="163">
        <f t="shared" si="1"/>
        <v>102495.13</v>
      </c>
      <c r="L19" s="164">
        <f t="shared" si="2"/>
        <v>1056.6500000000001</v>
      </c>
      <c r="M19" s="164">
        <f t="shared" si="3"/>
        <v>433.35</v>
      </c>
      <c r="N19" s="164">
        <f t="shared" si="4"/>
        <v>42034.950000000004</v>
      </c>
      <c r="O19" s="169">
        <f t="shared" si="5"/>
        <v>2.3921645918276728E-3</v>
      </c>
      <c r="P19" s="286">
        <f t="shared" si="8"/>
        <v>29902.06</v>
      </c>
      <c r="Q19" s="9"/>
      <c r="R19" s="12">
        <f t="shared" si="6"/>
        <v>-4369</v>
      </c>
      <c r="S19" s="13">
        <v>5026</v>
      </c>
      <c r="T19" s="14" t="s">
        <v>325</v>
      </c>
      <c r="U19" s="15">
        <v>1</v>
      </c>
      <c r="V19" s="16">
        <v>842</v>
      </c>
      <c r="W19" s="17">
        <v>2.57775</v>
      </c>
      <c r="X19" s="23">
        <f t="shared" si="7"/>
        <v>37.629715837455144</v>
      </c>
      <c r="Y19" s="5">
        <f t="shared" si="9"/>
        <v>16</v>
      </c>
    </row>
    <row r="20" spans="1:25" x14ac:dyDescent="0.25">
      <c r="A20" s="161">
        <v>735</v>
      </c>
      <c r="B20" s="327" t="s">
        <v>50</v>
      </c>
      <c r="C20" s="162">
        <v>495</v>
      </c>
      <c r="D20" s="163">
        <v>415942.02</v>
      </c>
      <c r="E20" s="163">
        <v>0</v>
      </c>
      <c r="F20" s="163">
        <v>0</v>
      </c>
      <c r="G20" s="163">
        <v>232.61</v>
      </c>
      <c r="H20" s="163">
        <v>0</v>
      </c>
      <c r="I20" s="163">
        <v>0</v>
      </c>
      <c r="J20" s="163">
        <v>0</v>
      </c>
      <c r="K20" s="163">
        <f t="shared" si="1"/>
        <v>415709.41000000003</v>
      </c>
      <c r="L20" s="164">
        <f t="shared" si="2"/>
        <v>839.82</v>
      </c>
      <c r="M20" s="164">
        <f t="shared" si="3"/>
        <v>216.52</v>
      </c>
      <c r="N20" s="164">
        <f t="shared" si="4"/>
        <v>107177.40000000001</v>
      </c>
      <c r="O20" s="169">
        <f t="shared" si="5"/>
        <v>6.0993525940711522E-3</v>
      </c>
      <c r="P20" s="286">
        <f t="shared" si="8"/>
        <v>76241.91</v>
      </c>
      <c r="Q20" s="9"/>
      <c r="R20" s="12">
        <f t="shared" si="6"/>
        <v>-5005</v>
      </c>
      <c r="S20" s="13">
        <v>5740</v>
      </c>
      <c r="T20" s="14" t="s">
        <v>363</v>
      </c>
      <c r="U20" s="15">
        <v>1</v>
      </c>
      <c r="V20" s="16">
        <v>249</v>
      </c>
      <c r="W20" s="17">
        <v>97.163200399999994</v>
      </c>
      <c r="X20" s="22">
        <f t="shared" si="7"/>
        <v>5.0945213616080105</v>
      </c>
      <c r="Y20" s="5">
        <f t="shared" si="9"/>
        <v>17</v>
      </c>
    </row>
    <row r="21" spans="1:25" x14ac:dyDescent="0.25">
      <c r="A21" s="161">
        <v>840</v>
      </c>
      <c r="B21" s="327" t="s">
        <v>52</v>
      </c>
      <c r="C21" s="162">
        <v>191</v>
      </c>
      <c r="D21" s="163">
        <v>153090.07999999999</v>
      </c>
      <c r="E21" s="163">
        <v>0</v>
      </c>
      <c r="F21" s="163">
        <v>0</v>
      </c>
      <c r="G21" s="163">
        <v>1164.9000000000001</v>
      </c>
      <c r="H21" s="163">
        <v>0</v>
      </c>
      <c r="I21" s="163">
        <v>0</v>
      </c>
      <c r="J21" s="163">
        <v>0</v>
      </c>
      <c r="K21" s="163">
        <f t="shared" si="1"/>
        <v>151925.18</v>
      </c>
      <c r="L21" s="164">
        <f t="shared" si="2"/>
        <v>795.42</v>
      </c>
      <c r="M21" s="164">
        <f t="shared" si="3"/>
        <v>172.12</v>
      </c>
      <c r="N21" s="164">
        <f t="shared" si="4"/>
        <v>32874.92</v>
      </c>
      <c r="O21" s="169">
        <f t="shared" si="5"/>
        <v>1.8708769626981209E-3</v>
      </c>
      <c r="P21" s="286">
        <f t="shared" si="8"/>
        <v>23385.96</v>
      </c>
      <c r="Q21" s="9"/>
      <c r="R21" s="12">
        <f t="shared" si="6"/>
        <v>-4032</v>
      </c>
      <c r="S21" s="13">
        <v>4872</v>
      </c>
      <c r="T21" s="14" t="s">
        <v>318</v>
      </c>
      <c r="U21" s="15">
        <v>1</v>
      </c>
      <c r="V21" s="16">
        <v>1647</v>
      </c>
      <c r="W21" s="17">
        <v>112.3389969</v>
      </c>
      <c r="X21" s="22">
        <f t="shared" si="7"/>
        <v>1.7002110155035575</v>
      </c>
      <c r="Y21" s="5">
        <f t="shared" si="9"/>
        <v>18</v>
      </c>
    </row>
    <row r="22" spans="1:25" x14ac:dyDescent="0.25">
      <c r="A22" s="161">
        <v>870</v>
      </c>
      <c r="B22" s="327" t="s">
        <v>53</v>
      </c>
      <c r="C22" s="162">
        <v>874</v>
      </c>
      <c r="D22" s="163">
        <v>653283.87</v>
      </c>
      <c r="E22" s="163">
        <v>0</v>
      </c>
      <c r="F22" s="163">
        <v>0</v>
      </c>
      <c r="G22" s="163">
        <v>0</v>
      </c>
      <c r="H22" s="163">
        <v>0</v>
      </c>
      <c r="I22" s="163">
        <v>0</v>
      </c>
      <c r="J22" s="163">
        <v>0</v>
      </c>
      <c r="K22" s="163">
        <f t="shared" si="1"/>
        <v>653283.87</v>
      </c>
      <c r="L22" s="164">
        <f t="shared" si="2"/>
        <v>747.46</v>
      </c>
      <c r="M22" s="164">
        <f t="shared" si="3"/>
        <v>124.16</v>
      </c>
      <c r="N22" s="164">
        <f t="shared" si="4"/>
        <v>108515.84</v>
      </c>
      <c r="O22" s="169">
        <f t="shared" si="5"/>
        <v>6.1755218003218034E-3</v>
      </c>
      <c r="P22" s="286">
        <f t="shared" si="8"/>
        <v>77194.02</v>
      </c>
      <c r="Q22" s="9"/>
      <c r="R22" s="12">
        <f t="shared" si="6"/>
        <v>-4884</v>
      </c>
      <c r="S22" s="13">
        <v>5754</v>
      </c>
      <c r="T22" s="14" t="s">
        <v>365</v>
      </c>
      <c r="U22" s="15">
        <v>1</v>
      </c>
      <c r="V22" s="16">
        <v>1225</v>
      </c>
      <c r="W22" s="17">
        <v>426.48599239999999</v>
      </c>
      <c r="X22" s="22">
        <f t="shared" si="7"/>
        <v>2.049305289211651</v>
      </c>
      <c r="Y22" s="5">
        <f t="shared" si="9"/>
        <v>19</v>
      </c>
    </row>
    <row r="23" spans="1:25" x14ac:dyDescent="0.25">
      <c r="A23" s="161">
        <v>882</v>
      </c>
      <c r="B23" s="327" t="s">
        <v>54</v>
      </c>
      <c r="C23" s="162">
        <v>391</v>
      </c>
      <c r="D23" s="163">
        <v>343074.16</v>
      </c>
      <c r="E23" s="163">
        <v>0</v>
      </c>
      <c r="F23" s="163">
        <v>0</v>
      </c>
      <c r="G23" s="163">
        <v>0</v>
      </c>
      <c r="H23" s="163">
        <v>0</v>
      </c>
      <c r="I23" s="163">
        <v>0</v>
      </c>
      <c r="J23" s="163">
        <v>0</v>
      </c>
      <c r="K23" s="163">
        <f t="shared" si="1"/>
        <v>343074.16</v>
      </c>
      <c r="L23" s="164">
        <f t="shared" si="2"/>
        <v>877.43</v>
      </c>
      <c r="M23" s="164">
        <f t="shared" si="3"/>
        <v>254.13</v>
      </c>
      <c r="N23" s="164">
        <f t="shared" si="4"/>
        <v>99364.83</v>
      </c>
      <c r="O23" s="169">
        <f t="shared" si="5"/>
        <v>5.6547474898620328E-3</v>
      </c>
      <c r="P23" s="286">
        <f t="shared" si="8"/>
        <v>70684.34</v>
      </c>
      <c r="Q23" s="9"/>
      <c r="R23" s="12">
        <f t="shared" si="6"/>
        <v>-4781</v>
      </c>
      <c r="S23" s="13">
        <v>5663</v>
      </c>
      <c r="T23" s="14" t="s">
        <v>359</v>
      </c>
      <c r="U23" s="15">
        <v>1</v>
      </c>
      <c r="V23" s="16">
        <v>4821</v>
      </c>
      <c r="W23" s="17">
        <v>405.50100709999998</v>
      </c>
      <c r="X23" s="22">
        <f t="shared" si="7"/>
        <v>0.96423928215689014</v>
      </c>
      <c r="Y23" s="5">
        <f t="shared" si="9"/>
        <v>20</v>
      </c>
    </row>
    <row r="24" spans="1:25" x14ac:dyDescent="0.25">
      <c r="A24" s="161">
        <v>910</v>
      </c>
      <c r="B24" s="327" t="s">
        <v>57</v>
      </c>
      <c r="C24" s="162">
        <v>1372</v>
      </c>
      <c r="D24" s="163">
        <v>896152.56</v>
      </c>
      <c r="E24" s="163">
        <v>0</v>
      </c>
      <c r="F24" s="163">
        <v>336</v>
      </c>
      <c r="G24" s="163">
        <v>0</v>
      </c>
      <c r="H24" s="163">
        <v>0</v>
      </c>
      <c r="I24" s="163">
        <v>0</v>
      </c>
      <c r="J24" s="163">
        <v>0</v>
      </c>
      <c r="K24" s="163">
        <f t="shared" si="1"/>
        <v>895816.56</v>
      </c>
      <c r="L24" s="164">
        <f t="shared" si="2"/>
        <v>652.92999999999995</v>
      </c>
      <c r="M24" s="164">
        <f t="shared" si="3"/>
        <v>29.63</v>
      </c>
      <c r="N24" s="164">
        <f t="shared" si="4"/>
        <v>40652.36</v>
      </c>
      <c r="O24" s="169">
        <f t="shared" si="5"/>
        <v>2.3134828557243815E-3</v>
      </c>
      <c r="P24" s="286">
        <f t="shared" si="8"/>
        <v>28918.54</v>
      </c>
      <c r="Q24" s="9"/>
      <c r="R24" s="12">
        <f t="shared" si="6"/>
        <v>-4109</v>
      </c>
      <c r="S24" s="13">
        <v>5019</v>
      </c>
      <c r="T24" s="14" t="s">
        <v>324</v>
      </c>
      <c r="U24" s="15">
        <v>1</v>
      </c>
      <c r="V24" s="16">
        <v>1138</v>
      </c>
      <c r="W24" s="17">
        <v>149.5789948</v>
      </c>
      <c r="X24" s="22">
        <f t="shared" si="7"/>
        <v>9.1724108845261476</v>
      </c>
      <c r="Y24" s="5">
        <f t="shared" si="9"/>
        <v>21</v>
      </c>
    </row>
    <row r="25" spans="1:25" x14ac:dyDescent="0.25">
      <c r="A25" s="161">
        <v>994</v>
      </c>
      <c r="B25" s="327" t="s">
        <v>59</v>
      </c>
      <c r="C25" s="162">
        <v>237</v>
      </c>
      <c r="D25" s="163">
        <v>186685.28</v>
      </c>
      <c r="E25" s="163">
        <v>0</v>
      </c>
      <c r="F25" s="163">
        <v>0</v>
      </c>
      <c r="G25" s="163">
        <v>0</v>
      </c>
      <c r="H25" s="163">
        <v>0</v>
      </c>
      <c r="I25" s="163">
        <v>0</v>
      </c>
      <c r="J25" s="163">
        <v>0</v>
      </c>
      <c r="K25" s="163">
        <f t="shared" si="1"/>
        <v>186685.28</v>
      </c>
      <c r="L25" s="164">
        <f t="shared" si="2"/>
        <v>787.7</v>
      </c>
      <c r="M25" s="164">
        <f t="shared" si="3"/>
        <v>164.4</v>
      </c>
      <c r="N25" s="164">
        <f t="shared" si="4"/>
        <v>38962.800000000003</v>
      </c>
      <c r="O25" s="169">
        <f t="shared" si="5"/>
        <v>2.2173317812549612E-3</v>
      </c>
      <c r="P25" s="286">
        <f t="shared" si="8"/>
        <v>27716.65</v>
      </c>
      <c r="Q25" s="9"/>
      <c r="R25" s="12">
        <f t="shared" si="6"/>
        <v>-679</v>
      </c>
      <c r="S25" s="13">
        <v>1673</v>
      </c>
      <c r="T25" s="14" t="s">
        <v>105</v>
      </c>
      <c r="U25" s="15">
        <v>1</v>
      </c>
      <c r="V25" s="16">
        <v>604</v>
      </c>
      <c r="W25" s="17">
        <v>118.8659973</v>
      </c>
      <c r="X25" s="22">
        <f t="shared" si="7"/>
        <v>1.9938418503472228</v>
      </c>
      <c r="Y25" s="5">
        <f t="shared" si="9"/>
        <v>22</v>
      </c>
    </row>
    <row r="26" spans="1:25" x14ac:dyDescent="0.25">
      <c r="A26" s="161">
        <v>1071</v>
      </c>
      <c r="B26" s="327" t="s">
        <v>62</v>
      </c>
      <c r="C26" s="162">
        <v>772</v>
      </c>
      <c r="D26" s="163">
        <v>624180.25</v>
      </c>
      <c r="E26" s="163">
        <v>0</v>
      </c>
      <c r="F26" s="163">
        <v>0</v>
      </c>
      <c r="G26" s="163">
        <v>0</v>
      </c>
      <c r="H26" s="163">
        <v>0</v>
      </c>
      <c r="I26" s="163">
        <v>0</v>
      </c>
      <c r="J26" s="163">
        <v>0</v>
      </c>
      <c r="K26" s="163">
        <f t="shared" si="1"/>
        <v>624180.25</v>
      </c>
      <c r="L26" s="164">
        <f t="shared" si="2"/>
        <v>808.52</v>
      </c>
      <c r="M26" s="164">
        <f t="shared" si="3"/>
        <v>185.22</v>
      </c>
      <c r="N26" s="164">
        <f t="shared" si="4"/>
        <v>142989.84</v>
      </c>
      <c r="O26" s="169">
        <f t="shared" si="5"/>
        <v>8.1374007162873796E-3</v>
      </c>
      <c r="P26" s="286">
        <f t="shared" si="8"/>
        <v>101717.51</v>
      </c>
      <c r="Q26" s="9"/>
      <c r="R26" s="12">
        <f t="shared" si="6"/>
        <v>-5033</v>
      </c>
      <c r="S26" s="13">
        <v>6104</v>
      </c>
      <c r="T26" s="14" t="s">
        <v>383</v>
      </c>
      <c r="U26" s="15">
        <v>3</v>
      </c>
      <c r="V26" s="16">
        <v>157</v>
      </c>
      <c r="W26" s="17">
        <v>9.0072802999999997</v>
      </c>
      <c r="X26" s="22">
        <f t="shared" si="7"/>
        <v>85.708446310924728</v>
      </c>
      <c r="Y26" s="5">
        <f t="shared" si="9"/>
        <v>23</v>
      </c>
    </row>
    <row r="27" spans="1:25" x14ac:dyDescent="0.25">
      <c r="A27" s="161">
        <v>1080</v>
      </c>
      <c r="B27" s="327" t="s">
        <v>63</v>
      </c>
      <c r="C27" s="162">
        <v>1054</v>
      </c>
      <c r="D27" s="163">
        <v>1051677.93</v>
      </c>
      <c r="E27" s="163">
        <v>0</v>
      </c>
      <c r="F27" s="163">
        <v>0</v>
      </c>
      <c r="G27" s="163">
        <v>0</v>
      </c>
      <c r="H27" s="163">
        <v>0</v>
      </c>
      <c r="I27" s="163">
        <v>0</v>
      </c>
      <c r="J27" s="163">
        <v>0</v>
      </c>
      <c r="K27" s="163">
        <f t="shared" si="1"/>
        <v>1051677.93</v>
      </c>
      <c r="L27" s="164">
        <f t="shared" si="2"/>
        <v>997.8</v>
      </c>
      <c r="M27" s="164">
        <f t="shared" si="3"/>
        <v>374.5</v>
      </c>
      <c r="N27" s="164">
        <f t="shared" si="4"/>
        <v>394723</v>
      </c>
      <c r="O27" s="169">
        <f t="shared" si="5"/>
        <v>2.2463268879349074E-2</v>
      </c>
      <c r="P27" s="286">
        <f t="shared" si="8"/>
        <v>280790.86</v>
      </c>
      <c r="Q27" s="9"/>
      <c r="R27" s="12">
        <f t="shared" si="6"/>
        <v>-5598</v>
      </c>
      <c r="S27" s="13">
        <v>6678</v>
      </c>
      <c r="T27" s="14" t="s">
        <v>416</v>
      </c>
      <c r="U27" s="15">
        <v>1</v>
      </c>
      <c r="V27" s="16">
        <v>1765</v>
      </c>
      <c r="W27" s="17">
        <v>186.52600100000001</v>
      </c>
      <c r="X27" s="22">
        <f t="shared" si="7"/>
        <v>5.6506867372340226</v>
      </c>
      <c r="Y27" s="5">
        <f t="shared" si="9"/>
        <v>24</v>
      </c>
    </row>
    <row r="28" spans="1:25" x14ac:dyDescent="0.25">
      <c r="A28" s="161">
        <v>1127</v>
      </c>
      <c r="B28" s="327" t="s">
        <v>67</v>
      </c>
      <c r="C28" s="162">
        <v>654</v>
      </c>
      <c r="D28" s="163">
        <v>470777.02</v>
      </c>
      <c r="E28" s="163">
        <v>0</v>
      </c>
      <c r="F28" s="163">
        <v>0</v>
      </c>
      <c r="G28" s="163">
        <v>0</v>
      </c>
      <c r="H28" s="163">
        <v>0</v>
      </c>
      <c r="I28" s="163">
        <v>0</v>
      </c>
      <c r="J28" s="163">
        <v>0</v>
      </c>
      <c r="K28" s="163">
        <f t="shared" si="1"/>
        <v>470777.02</v>
      </c>
      <c r="L28" s="164">
        <f t="shared" si="2"/>
        <v>719.84</v>
      </c>
      <c r="M28" s="164">
        <f t="shared" si="3"/>
        <v>96.54</v>
      </c>
      <c r="N28" s="164">
        <f t="shared" si="4"/>
        <v>63137.16</v>
      </c>
      <c r="O28" s="169">
        <f t="shared" si="5"/>
        <v>3.5930690670634424E-3</v>
      </c>
      <c r="P28" s="286">
        <f t="shared" si="8"/>
        <v>44913.36</v>
      </c>
      <c r="Q28" s="9"/>
      <c r="R28" s="12">
        <f t="shared" si="6"/>
        <v>-4235</v>
      </c>
      <c r="S28" s="13">
        <v>5362</v>
      </c>
      <c r="T28" s="14" t="s">
        <v>339</v>
      </c>
      <c r="U28" s="15">
        <v>1</v>
      </c>
      <c r="V28" s="16">
        <v>367</v>
      </c>
      <c r="W28" s="17">
        <v>95.704498299999997</v>
      </c>
      <c r="X28" s="22">
        <f t="shared" si="7"/>
        <v>6.8335345946847728</v>
      </c>
      <c r="Y28" s="5">
        <f t="shared" si="9"/>
        <v>25</v>
      </c>
    </row>
    <row r="29" spans="1:25" x14ac:dyDescent="0.25">
      <c r="A29" s="161">
        <v>1155</v>
      </c>
      <c r="B29" s="327" t="s">
        <v>70</v>
      </c>
      <c r="C29" s="162">
        <v>647</v>
      </c>
      <c r="D29" s="163">
        <v>656608.27</v>
      </c>
      <c r="E29" s="163">
        <v>8645.8700000000008</v>
      </c>
      <c r="F29" s="163">
        <v>745.62</v>
      </c>
      <c r="G29" s="163">
        <v>0</v>
      </c>
      <c r="H29" s="163">
        <v>0</v>
      </c>
      <c r="I29" s="163">
        <v>0</v>
      </c>
      <c r="J29" s="163">
        <v>0</v>
      </c>
      <c r="K29" s="163">
        <f t="shared" si="1"/>
        <v>647216.78</v>
      </c>
      <c r="L29" s="164">
        <f t="shared" si="2"/>
        <v>1000.34</v>
      </c>
      <c r="M29" s="164">
        <f t="shared" si="3"/>
        <v>377.04</v>
      </c>
      <c r="N29" s="164">
        <f t="shared" si="4"/>
        <v>243944.88</v>
      </c>
      <c r="O29" s="169">
        <f t="shared" si="5"/>
        <v>1.3882645377088602E-2</v>
      </c>
      <c r="P29" s="286">
        <f t="shared" si="8"/>
        <v>173533.07</v>
      </c>
      <c r="Q29" s="9"/>
      <c r="R29" s="12">
        <f t="shared" si="6"/>
        <v>-5264</v>
      </c>
      <c r="S29" s="13">
        <v>6419</v>
      </c>
      <c r="T29" s="14" t="s">
        <v>406</v>
      </c>
      <c r="U29" s="15">
        <v>1</v>
      </c>
      <c r="V29" s="16">
        <v>2828</v>
      </c>
      <c r="W29" s="17">
        <v>2.1168100999999999</v>
      </c>
      <c r="X29" s="23">
        <f t="shared" si="7"/>
        <v>305.64857943563288</v>
      </c>
      <c r="Y29" s="5">
        <f t="shared" si="9"/>
        <v>26</v>
      </c>
    </row>
    <row r="30" spans="1:25" x14ac:dyDescent="0.25">
      <c r="A30" s="161">
        <v>1162</v>
      </c>
      <c r="B30" s="327" t="s">
        <v>71</v>
      </c>
      <c r="C30" s="162">
        <v>959</v>
      </c>
      <c r="D30" s="163">
        <v>724396.35</v>
      </c>
      <c r="E30" s="163">
        <v>0</v>
      </c>
      <c r="F30" s="163">
        <v>0</v>
      </c>
      <c r="G30" s="163">
        <v>0</v>
      </c>
      <c r="H30" s="163">
        <v>0</v>
      </c>
      <c r="I30" s="163">
        <v>0</v>
      </c>
      <c r="J30" s="163">
        <v>0</v>
      </c>
      <c r="K30" s="163">
        <f t="shared" si="1"/>
        <v>724396.35</v>
      </c>
      <c r="L30" s="164">
        <f t="shared" si="2"/>
        <v>755.37</v>
      </c>
      <c r="M30" s="164">
        <f t="shared" si="3"/>
        <v>132.07</v>
      </c>
      <c r="N30" s="164">
        <f t="shared" si="4"/>
        <v>126655.12999999999</v>
      </c>
      <c r="O30" s="169">
        <f t="shared" si="5"/>
        <v>7.2078096288762271E-3</v>
      </c>
      <c r="P30" s="286">
        <f t="shared" si="8"/>
        <v>90097.62</v>
      </c>
      <c r="Q30" s="9"/>
      <c r="R30" s="12">
        <f t="shared" si="6"/>
        <v>-4739</v>
      </c>
      <c r="S30" s="13">
        <v>5901</v>
      </c>
      <c r="T30" s="14" t="s">
        <v>374</v>
      </c>
      <c r="U30" s="15">
        <v>1</v>
      </c>
      <c r="V30" s="16">
        <v>5450</v>
      </c>
      <c r="W30" s="17">
        <v>53.838901499999999</v>
      </c>
      <c r="X30" s="23">
        <f t="shared" si="7"/>
        <v>17.812399088417507</v>
      </c>
      <c r="Y30" s="5">
        <f t="shared" si="9"/>
        <v>27</v>
      </c>
    </row>
    <row r="31" spans="1:25" x14ac:dyDescent="0.25">
      <c r="A31" s="161">
        <v>1169</v>
      </c>
      <c r="B31" s="327" t="s">
        <v>72</v>
      </c>
      <c r="C31" s="162">
        <v>690</v>
      </c>
      <c r="D31" s="163">
        <v>466184.82</v>
      </c>
      <c r="E31" s="163">
        <v>0</v>
      </c>
      <c r="F31" s="163">
        <v>0</v>
      </c>
      <c r="G31" s="163">
        <v>0</v>
      </c>
      <c r="H31" s="163">
        <v>0</v>
      </c>
      <c r="I31" s="163">
        <v>0</v>
      </c>
      <c r="J31" s="163">
        <v>0</v>
      </c>
      <c r="K31" s="163">
        <f t="shared" si="1"/>
        <v>466184.82</v>
      </c>
      <c r="L31" s="164">
        <f t="shared" si="2"/>
        <v>675.63</v>
      </c>
      <c r="M31" s="164">
        <f t="shared" si="3"/>
        <v>52.33</v>
      </c>
      <c r="N31" s="164">
        <f t="shared" si="4"/>
        <v>36107.699999999997</v>
      </c>
      <c r="O31" s="169">
        <f t="shared" si="5"/>
        <v>2.0548510568547374E-3</v>
      </c>
      <c r="P31" s="286">
        <f t="shared" si="8"/>
        <v>25685.64</v>
      </c>
      <c r="Q31" s="9"/>
      <c r="R31" s="12">
        <f t="shared" si="6"/>
        <v>-4354</v>
      </c>
      <c r="S31" s="13">
        <v>5523</v>
      </c>
      <c r="T31" s="14" t="s">
        <v>350</v>
      </c>
      <c r="U31" s="15">
        <v>1</v>
      </c>
      <c r="V31" s="16">
        <v>1277</v>
      </c>
      <c r="W31" s="17">
        <v>298.58898929999998</v>
      </c>
      <c r="X31" s="22">
        <f t="shared" si="7"/>
        <v>2.3108688690015269</v>
      </c>
      <c r="Y31" s="5">
        <f t="shared" si="9"/>
        <v>28</v>
      </c>
    </row>
    <row r="32" spans="1:25" x14ac:dyDescent="0.25">
      <c r="A32" s="161">
        <v>1204</v>
      </c>
      <c r="B32" s="327" t="s">
        <v>75</v>
      </c>
      <c r="C32" s="162">
        <v>438</v>
      </c>
      <c r="D32" s="163">
        <v>296163.25</v>
      </c>
      <c r="E32" s="163">
        <v>0</v>
      </c>
      <c r="F32" s="163">
        <v>517.02</v>
      </c>
      <c r="G32" s="163">
        <v>0</v>
      </c>
      <c r="H32" s="163">
        <v>0</v>
      </c>
      <c r="I32" s="163">
        <v>0</v>
      </c>
      <c r="J32" s="163">
        <v>0</v>
      </c>
      <c r="K32" s="163">
        <f t="shared" si="1"/>
        <v>295646.23</v>
      </c>
      <c r="L32" s="164">
        <f t="shared" si="2"/>
        <v>674.99</v>
      </c>
      <c r="M32" s="164">
        <f t="shared" si="3"/>
        <v>51.69</v>
      </c>
      <c r="N32" s="164">
        <f t="shared" si="4"/>
        <v>22640.219999999998</v>
      </c>
      <c r="O32" s="169">
        <f t="shared" si="5"/>
        <v>1.2884309993276713E-3</v>
      </c>
      <c r="P32" s="286">
        <f t="shared" si="8"/>
        <v>16105.39</v>
      </c>
      <c r="Q32" s="9"/>
      <c r="R32" s="12">
        <f t="shared" si="6"/>
        <v>-3556</v>
      </c>
      <c r="S32" s="13">
        <v>4760</v>
      </c>
      <c r="T32" s="14" t="s">
        <v>310</v>
      </c>
      <c r="U32" s="15">
        <v>1</v>
      </c>
      <c r="V32" s="16">
        <v>636</v>
      </c>
      <c r="W32" s="17">
        <v>111.4909973</v>
      </c>
      <c r="X32" s="22">
        <f t="shared" si="7"/>
        <v>3.9285683203768418</v>
      </c>
      <c r="Y32" s="5">
        <f t="shared" si="9"/>
        <v>29</v>
      </c>
    </row>
    <row r="33" spans="1:25" x14ac:dyDescent="0.25">
      <c r="A33" s="161">
        <v>1260</v>
      </c>
      <c r="B33" s="327" t="s">
        <v>80</v>
      </c>
      <c r="C33" s="162">
        <v>928</v>
      </c>
      <c r="D33" s="163">
        <v>689981.83</v>
      </c>
      <c r="E33" s="163">
        <v>0</v>
      </c>
      <c r="F33" s="163">
        <v>0</v>
      </c>
      <c r="G33" s="163">
        <v>0</v>
      </c>
      <c r="H33" s="163">
        <v>0</v>
      </c>
      <c r="I33" s="163">
        <v>0</v>
      </c>
      <c r="J33" s="163">
        <v>0</v>
      </c>
      <c r="K33" s="163">
        <f t="shared" si="1"/>
        <v>689981.83</v>
      </c>
      <c r="L33" s="164">
        <f t="shared" si="2"/>
        <v>743.51</v>
      </c>
      <c r="M33" s="164">
        <f t="shared" si="3"/>
        <v>120.21</v>
      </c>
      <c r="N33" s="164">
        <f t="shared" si="4"/>
        <v>111554.87999999999</v>
      </c>
      <c r="O33" s="169">
        <f t="shared" si="5"/>
        <v>6.3484703557773938E-3</v>
      </c>
      <c r="P33" s="286">
        <f t="shared" si="8"/>
        <v>79355.88</v>
      </c>
      <c r="Q33" s="9"/>
      <c r="R33" s="12">
        <f t="shared" si="6"/>
        <v>-4520</v>
      </c>
      <c r="S33" s="13">
        <v>5780</v>
      </c>
      <c r="T33" s="14" t="s">
        <v>455</v>
      </c>
      <c r="U33" s="15">
        <v>3</v>
      </c>
      <c r="V33" s="16">
        <v>453</v>
      </c>
      <c r="W33" s="17">
        <v>10.765000300000001</v>
      </c>
      <c r="X33" s="22">
        <f t="shared" si="7"/>
        <v>86.205292534919849</v>
      </c>
      <c r="Y33" s="5">
        <f t="shared" si="9"/>
        <v>30</v>
      </c>
    </row>
    <row r="34" spans="1:25" x14ac:dyDescent="0.25">
      <c r="A34" s="161">
        <v>1421</v>
      </c>
      <c r="B34" s="327" t="s">
        <v>88</v>
      </c>
      <c r="C34" s="162">
        <v>552</v>
      </c>
      <c r="D34" s="163">
        <v>479867.98</v>
      </c>
      <c r="E34" s="163">
        <v>0</v>
      </c>
      <c r="F34" s="163">
        <v>0</v>
      </c>
      <c r="G34" s="163">
        <v>0</v>
      </c>
      <c r="H34" s="163">
        <v>0</v>
      </c>
      <c r="I34" s="163">
        <v>0</v>
      </c>
      <c r="J34" s="163">
        <v>0</v>
      </c>
      <c r="K34" s="163">
        <f t="shared" si="1"/>
        <v>479867.98</v>
      </c>
      <c r="L34" s="164">
        <f t="shared" si="2"/>
        <v>869.33</v>
      </c>
      <c r="M34" s="164">
        <f t="shared" si="3"/>
        <v>246.03</v>
      </c>
      <c r="N34" s="164">
        <f t="shared" si="4"/>
        <v>135808.56</v>
      </c>
      <c r="O34" s="169">
        <f t="shared" si="5"/>
        <v>7.72872165897911E-3</v>
      </c>
      <c r="P34" s="286">
        <f t="shared" si="8"/>
        <v>96609.02</v>
      </c>
      <c r="Q34" s="9"/>
      <c r="R34" s="12">
        <f t="shared" si="6"/>
        <v>-4606</v>
      </c>
      <c r="S34" s="13">
        <v>6027</v>
      </c>
      <c r="T34" s="14" t="s">
        <v>380</v>
      </c>
      <c r="U34" s="15">
        <v>1</v>
      </c>
      <c r="V34" s="16">
        <v>488</v>
      </c>
      <c r="W34" s="17">
        <v>185.878006</v>
      </c>
      <c r="X34" s="22">
        <f t="shared" si="7"/>
        <v>2.9696897006738925</v>
      </c>
      <c r="Y34" s="5">
        <f t="shared" si="9"/>
        <v>31</v>
      </c>
    </row>
    <row r="35" spans="1:25" x14ac:dyDescent="0.25">
      <c r="A35" s="161">
        <v>2744</v>
      </c>
      <c r="B35" s="327" t="s">
        <v>174</v>
      </c>
      <c r="C35" s="162">
        <v>801</v>
      </c>
      <c r="D35" s="163">
        <v>517116.88</v>
      </c>
      <c r="E35" s="163">
        <v>0</v>
      </c>
      <c r="F35" s="163">
        <v>0</v>
      </c>
      <c r="G35" s="163">
        <v>0</v>
      </c>
      <c r="H35" s="163">
        <v>0</v>
      </c>
      <c r="I35" s="163">
        <v>0</v>
      </c>
      <c r="J35" s="163">
        <v>0</v>
      </c>
      <c r="K35" s="163">
        <f t="shared" si="1"/>
        <v>517116.88</v>
      </c>
      <c r="L35" s="164">
        <f t="shared" si="2"/>
        <v>645.59</v>
      </c>
      <c r="M35" s="164">
        <f t="shared" si="3"/>
        <v>22.29</v>
      </c>
      <c r="N35" s="164">
        <f t="shared" si="4"/>
        <v>17854.29</v>
      </c>
      <c r="O35" s="169">
        <f t="shared" si="5"/>
        <v>1.0160687796755532E-3</v>
      </c>
      <c r="P35" s="286">
        <f t="shared" si="8"/>
        <v>12700.86</v>
      </c>
      <c r="Q35" s="9"/>
      <c r="R35" s="12">
        <f t="shared" si="6"/>
        <v>-1883</v>
      </c>
      <c r="S35" s="13">
        <v>4627</v>
      </c>
      <c r="T35" s="14" t="s">
        <v>304</v>
      </c>
      <c r="U35" s="15">
        <v>3</v>
      </c>
      <c r="V35" s="16">
        <v>556</v>
      </c>
      <c r="W35" s="17">
        <v>17.4023991</v>
      </c>
      <c r="X35" s="22">
        <f t="shared" si="7"/>
        <v>46.028136430913136</v>
      </c>
      <c r="Y35" s="5">
        <f t="shared" si="9"/>
        <v>32</v>
      </c>
    </row>
    <row r="36" spans="1:25" ht="19.7" customHeight="1" x14ac:dyDescent="0.25">
      <c r="A36" s="161">
        <v>1491</v>
      </c>
      <c r="B36" s="327" t="s">
        <v>91</v>
      </c>
      <c r="C36" s="162">
        <v>404</v>
      </c>
      <c r="D36" s="163">
        <v>621523.66</v>
      </c>
      <c r="E36" s="163">
        <v>0</v>
      </c>
      <c r="F36" s="163">
        <v>0</v>
      </c>
      <c r="G36" s="163">
        <v>0</v>
      </c>
      <c r="H36" s="163">
        <v>0</v>
      </c>
      <c r="I36" s="163">
        <v>0</v>
      </c>
      <c r="J36" s="163">
        <v>0</v>
      </c>
      <c r="K36" s="163">
        <f t="shared" si="1"/>
        <v>621523.66</v>
      </c>
      <c r="L36" s="164">
        <f t="shared" si="2"/>
        <v>1538.42</v>
      </c>
      <c r="M36" s="164">
        <f t="shared" si="3"/>
        <v>915.12</v>
      </c>
      <c r="N36" s="164">
        <f t="shared" si="4"/>
        <v>369708.48</v>
      </c>
      <c r="O36" s="169">
        <f t="shared" ref="O36:O67" si="10">N36/N$428</f>
        <v>2.1039718975624549E-2</v>
      </c>
      <c r="P36" s="286">
        <f t="shared" si="8"/>
        <v>262996.49</v>
      </c>
      <c r="Q36" s="9"/>
      <c r="R36" s="12">
        <f t="shared" si="6"/>
        <v>-5124</v>
      </c>
      <c r="S36" s="13">
        <v>6615</v>
      </c>
      <c r="T36" s="14" t="s">
        <v>415</v>
      </c>
      <c r="U36" s="15">
        <v>1</v>
      </c>
      <c r="V36" s="16">
        <v>288</v>
      </c>
      <c r="W36" s="17">
        <v>661.15698239999995</v>
      </c>
      <c r="X36" s="22">
        <f t="shared" si="7"/>
        <v>0.61105003918052858</v>
      </c>
      <c r="Y36" s="5">
        <f t="shared" si="9"/>
        <v>33</v>
      </c>
    </row>
    <row r="37" spans="1:25" x14ac:dyDescent="0.25">
      <c r="A37" s="161">
        <v>1499</v>
      </c>
      <c r="B37" s="327" t="s">
        <v>92</v>
      </c>
      <c r="C37" s="162">
        <v>969</v>
      </c>
      <c r="D37" s="163">
        <v>817552.44</v>
      </c>
      <c r="E37" s="163">
        <v>0</v>
      </c>
      <c r="F37" s="163">
        <v>0</v>
      </c>
      <c r="G37" s="163">
        <v>0</v>
      </c>
      <c r="H37" s="163">
        <v>0</v>
      </c>
      <c r="I37" s="163">
        <v>0</v>
      </c>
      <c r="J37" s="163">
        <v>0</v>
      </c>
      <c r="K37" s="163">
        <f t="shared" si="1"/>
        <v>817552.44</v>
      </c>
      <c r="L37" s="164">
        <f t="shared" si="2"/>
        <v>843.71</v>
      </c>
      <c r="M37" s="164">
        <f t="shared" si="3"/>
        <v>220.41</v>
      </c>
      <c r="N37" s="164">
        <f t="shared" si="4"/>
        <v>213577.29</v>
      </c>
      <c r="O37" s="169">
        <f t="shared" si="10"/>
        <v>1.2154457915532442E-2</v>
      </c>
      <c r="P37" s="286">
        <f t="shared" ref="P37:P68" si="11">ROUND(O37*N$439,2)-0</f>
        <v>151930.72</v>
      </c>
      <c r="Q37" s="9"/>
      <c r="R37" s="12">
        <f t="shared" si="6"/>
        <v>-4855</v>
      </c>
      <c r="S37" s="13">
        <v>6354</v>
      </c>
      <c r="T37" s="14" t="s">
        <v>402</v>
      </c>
      <c r="U37" s="15">
        <v>1</v>
      </c>
      <c r="V37" s="16">
        <v>281</v>
      </c>
      <c r="W37" s="17">
        <v>98.850898700000002</v>
      </c>
      <c r="X37" s="22">
        <f t="shared" si="7"/>
        <v>9.8026422899886079</v>
      </c>
      <c r="Y37" s="5">
        <f t="shared" si="9"/>
        <v>34</v>
      </c>
    </row>
    <row r="38" spans="1:25" x14ac:dyDescent="0.25">
      <c r="A38" s="161">
        <v>1561</v>
      </c>
      <c r="B38" s="327" t="s">
        <v>96</v>
      </c>
      <c r="C38" s="162">
        <v>602</v>
      </c>
      <c r="D38" s="163">
        <v>488113.81</v>
      </c>
      <c r="E38" s="163">
        <v>0</v>
      </c>
      <c r="F38" s="163">
        <v>0</v>
      </c>
      <c r="G38" s="163">
        <v>0</v>
      </c>
      <c r="H38" s="163">
        <v>0</v>
      </c>
      <c r="I38" s="163">
        <v>0</v>
      </c>
      <c r="J38" s="163">
        <v>0</v>
      </c>
      <c r="K38" s="163">
        <f t="shared" si="1"/>
        <v>488113.81</v>
      </c>
      <c r="L38" s="164">
        <f t="shared" si="2"/>
        <v>810.82</v>
      </c>
      <c r="M38" s="164">
        <f t="shared" si="3"/>
        <v>187.52</v>
      </c>
      <c r="N38" s="164">
        <f t="shared" si="4"/>
        <v>112887.04000000001</v>
      </c>
      <c r="O38" s="169">
        <f t="shared" si="10"/>
        <v>6.424282173863277E-3</v>
      </c>
      <c r="P38" s="286">
        <f t="shared" si="11"/>
        <v>80303.53</v>
      </c>
      <c r="Q38" s="9"/>
      <c r="R38" s="12">
        <f t="shared" si="6"/>
        <v>-4249</v>
      </c>
      <c r="S38" s="13">
        <v>5810</v>
      </c>
      <c r="T38" s="14" t="s">
        <v>368</v>
      </c>
      <c r="U38" s="15">
        <v>1</v>
      </c>
      <c r="V38" s="16">
        <v>492</v>
      </c>
      <c r="W38" s="17">
        <v>113.1480026</v>
      </c>
      <c r="X38" s="22">
        <f t="shared" si="7"/>
        <v>5.3204651091207156</v>
      </c>
      <c r="Y38" s="5">
        <f t="shared" si="9"/>
        <v>35</v>
      </c>
    </row>
    <row r="39" spans="1:25" x14ac:dyDescent="0.25">
      <c r="A39" s="161">
        <v>1582</v>
      </c>
      <c r="B39" s="327" t="s">
        <v>98</v>
      </c>
      <c r="C39" s="162">
        <v>313</v>
      </c>
      <c r="D39" s="163">
        <v>365647.77</v>
      </c>
      <c r="E39" s="163">
        <v>0</v>
      </c>
      <c r="F39" s="163">
        <v>0</v>
      </c>
      <c r="G39" s="163">
        <v>0</v>
      </c>
      <c r="H39" s="163">
        <v>0</v>
      </c>
      <c r="I39" s="163">
        <v>0</v>
      </c>
      <c r="J39" s="163">
        <v>0</v>
      </c>
      <c r="K39" s="163">
        <f t="shared" si="1"/>
        <v>365647.77</v>
      </c>
      <c r="L39" s="164">
        <f t="shared" si="2"/>
        <v>1168.2</v>
      </c>
      <c r="M39" s="164">
        <f t="shared" si="3"/>
        <v>544.9</v>
      </c>
      <c r="N39" s="164">
        <f t="shared" si="4"/>
        <v>170553.69999999998</v>
      </c>
      <c r="O39" s="169">
        <f t="shared" si="10"/>
        <v>9.7060308658675522E-3</v>
      </c>
      <c r="P39" s="286">
        <f t="shared" si="11"/>
        <v>121325.39</v>
      </c>
      <c r="Q39" s="9"/>
      <c r="R39" s="12">
        <f t="shared" si="6"/>
        <v>-4648</v>
      </c>
      <c r="S39" s="13">
        <v>6230</v>
      </c>
      <c r="T39" s="14" t="s">
        <v>392</v>
      </c>
      <c r="U39" s="15">
        <v>1</v>
      </c>
      <c r="V39" s="16">
        <v>465</v>
      </c>
      <c r="W39" s="17">
        <v>421.07000729999999</v>
      </c>
      <c r="X39" s="22">
        <f t="shared" si="7"/>
        <v>0.74334432415889629</v>
      </c>
      <c r="Y39" s="5">
        <f t="shared" si="9"/>
        <v>36</v>
      </c>
    </row>
    <row r="40" spans="1:25" x14ac:dyDescent="0.25">
      <c r="A40" s="161">
        <v>1659</v>
      </c>
      <c r="B40" s="327" t="s">
        <v>103</v>
      </c>
      <c r="C40" s="162">
        <v>1699</v>
      </c>
      <c r="D40" s="163">
        <v>1619902.31</v>
      </c>
      <c r="E40" s="163">
        <v>0</v>
      </c>
      <c r="F40" s="163">
        <v>0</v>
      </c>
      <c r="G40" s="163">
        <v>965.8</v>
      </c>
      <c r="H40" s="163">
        <v>0</v>
      </c>
      <c r="I40" s="163">
        <v>0</v>
      </c>
      <c r="J40" s="163">
        <v>0</v>
      </c>
      <c r="K40" s="163">
        <f t="shared" si="1"/>
        <v>1618936.51</v>
      </c>
      <c r="L40" s="164">
        <f t="shared" si="2"/>
        <v>952.88</v>
      </c>
      <c r="M40" s="164">
        <f t="shared" si="3"/>
        <v>329.58</v>
      </c>
      <c r="N40" s="164">
        <f t="shared" si="4"/>
        <v>559956.41999999993</v>
      </c>
      <c r="O40" s="169">
        <f t="shared" si="10"/>
        <v>3.1866528231640205E-2</v>
      </c>
      <c r="P40" s="286">
        <f t="shared" si="11"/>
        <v>398331.6</v>
      </c>
      <c r="Q40" s="9"/>
      <c r="R40" s="12">
        <f t="shared" si="6"/>
        <v>-5054</v>
      </c>
      <c r="S40" s="13">
        <v>6713</v>
      </c>
      <c r="T40" s="14" t="s">
        <v>419</v>
      </c>
      <c r="U40" s="15">
        <v>1</v>
      </c>
      <c r="V40" s="16">
        <v>382</v>
      </c>
      <c r="W40" s="17">
        <v>93.525398300000006</v>
      </c>
      <c r="X40" s="22">
        <f t="shared" si="7"/>
        <v>18.166188339023623</v>
      </c>
      <c r="Y40" s="5">
        <f t="shared" si="9"/>
        <v>37</v>
      </c>
    </row>
    <row r="41" spans="1:25" x14ac:dyDescent="0.25">
      <c r="A41" s="161">
        <v>1666</v>
      </c>
      <c r="B41" s="327" t="s">
        <v>104</v>
      </c>
      <c r="C41" s="162">
        <v>317</v>
      </c>
      <c r="D41" s="163">
        <v>224720.29</v>
      </c>
      <c r="E41" s="163">
        <v>0</v>
      </c>
      <c r="F41" s="163">
        <v>0</v>
      </c>
      <c r="G41" s="163">
        <v>0</v>
      </c>
      <c r="H41" s="163">
        <v>0</v>
      </c>
      <c r="I41" s="163">
        <v>0</v>
      </c>
      <c r="J41" s="163">
        <v>0</v>
      </c>
      <c r="K41" s="163">
        <f t="shared" si="1"/>
        <v>224720.29</v>
      </c>
      <c r="L41" s="164">
        <f t="shared" si="2"/>
        <v>708.9</v>
      </c>
      <c r="M41" s="164">
        <f t="shared" si="3"/>
        <v>85.6</v>
      </c>
      <c r="N41" s="164">
        <f t="shared" si="4"/>
        <v>27135.199999999997</v>
      </c>
      <c r="O41" s="169">
        <f t="shared" si="10"/>
        <v>1.5442355618874829E-3</v>
      </c>
      <c r="P41" s="286">
        <f t="shared" si="11"/>
        <v>19302.939999999999</v>
      </c>
      <c r="Q41" s="9"/>
      <c r="R41" s="12">
        <f t="shared" si="6"/>
        <v>-3136</v>
      </c>
      <c r="S41" s="13">
        <v>4802</v>
      </c>
      <c r="T41" s="14" t="s">
        <v>313</v>
      </c>
      <c r="U41" s="15">
        <v>1</v>
      </c>
      <c r="V41" s="16">
        <v>2279</v>
      </c>
      <c r="W41" s="17">
        <v>236.33000179999999</v>
      </c>
      <c r="X41" s="22">
        <f t="shared" si="7"/>
        <v>1.3413447196106272</v>
      </c>
      <c r="Y41" s="5">
        <f t="shared" si="9"/>
        <v>38</v>
      </c>
    </row>
    <row r="42" spans="1:25" x14ac:dyDescent="0.25">
      <c r="A42" s="161">
        <v>1687</v>
      </c>
      <c r="B42" s="327" t="s">
        <v>106</v>
      </c>
      <c r="C42" s="162">
        <v>227</v>
      </c>
      <c r="D42" s="163">
        <v>170108.47</v>
      </c>
      <c r="E42" s="163">
        <v>0</v>
      </c>
      <c r="F42" s="163">
        <v>0</v>
      </c>
      <c r="G42" s="163">
        <v>0</v>
      </c>
      <c r="H42" s="163">
        <v>0</v>
      </c>
      <c r="I42" s="163">
        <v>0</v>
      </c>
      <c r="J42" s="163">
        <v>0</v>
      </c>
      <c r="K42" s="163">
        <f t="shared" si="1"/>
        <v>170108.47</v>
      </c>
      <c r="L42" s="164">
        <f t="shared" si="2"/>
        <v>749.38</v>
      </c>
      <c r="M42" s="164">
        <f t="shared" si="3"/>
        <v>126.08</v>
      </c>
      <c r="N42" s="164">
        <f t="shared" si="4"/>
        <v>28620.16</v>
      </c>
      <c r="O42" s="169">
        <f t="shared" si="10"/>
        <v>1.6287430665301772E-3</v>
      </c>
      <c r="P42" s="286">
        <f t="shared" si="11"/>
        <v>20359.29</v>
      </c>
      <c r="Q42" s="9"/>
      <c r="R42" s="12">
        <f t="shared" si="6"/>
        <v>-3133</v>
      </c>
      <c r="S42" s="13">
        <v>4820</v>
      </c>
      <c r="T42" s="14" t="s">
        <v>314</v>
      </c>
      <c r="U42" s="15">
        <v>3</v>
      </c>
      <c r="V42" s="16">
        <v>389</v>
      </c>
      <c r="W42" s="17">
        <v>15.2945004</v>
      </c>
      <c r="X42" s="22">
        <f t="shared" si="7"/>
        <v>14.841936255727582</v>
      </c>
      <c r="Y42" s="5">
        <f t="shared" si="9"/>
        <v>39</v>
      </c>
    </row>
    <row r="43" spans="1:25" x14ac:dyDescent="0.25">
      <c r="A43" s="161">
        <v>1813</v>
      </c>
      <c r="B43" s="327" t="s">
        <v>110</v>
      </c>
      <c r="C43" s="162">
        <v>762</v>
      </c>
      <c r="D43" s="163">
        <v>531248.43000000005</v>
      </c>
      <c r="E43" s="163">
        <v>0</v>
      </c>
      <c r="F43" s="163">
        <v>0</v>
      </c>
      <c r="G43" s="163">
        <v>0</v>
      </c>
      <c r="H43" s="163">
        <v>0</v>
      </c>
      <c r="I43" s="163">
        <v>0</v>
      </c>
      <c r="J43" s="163">
        <v>0</v>
      </c>
      <c r="K43" s="163">
        <f t="shared" si="1"/>
        <v>531248.43000000005</v>
      </c>
      <c r="L43" s="164">
        <f t="shared" si="2"/>
        <v>697.18</v>
      </c>
      <c r="M43" s="164">
        <f t="shared" si="3"/>
        <v>73.88</v>
      </c>
      <c r="N43" s="164">
        <f t="shared" si="4"/>
        <v>56296.56</v>
      </c>
      <c r="O43" s="169">
        <f t="shared" si="10"/>
        <v>3.2037777486044841E-3</v>
      </c>
      <c r="P43" s="286">
        <f t="shared" si="11"/>
        <v>40047.22</v>
      </c>
      <c r="Q43" s="9"/>
      <c r="R43" s="12">
        <f t="shared" si="6"/>
        <v>-3465</v>
      </c>
      <c r="S43" s="13">
        <v>5278</v>
      </c>
      <c r="T43" s="14" t="s">
        <v>335</v>
      </c>
      <c r="U43" s="15">
        <v>1</v>
      </c>
      <c r="V43" s="16">
        <v>1682</v>
      </c>
      <c r="W43" s="17">
        <v>55.458698300000002</v>
      </c>
      <c r="X43" s="22">
        <f t="shared" si="7"/>
        <v>13.73995465739231</v>
      </c>
      <c r="Y43" s="5">
        <f t="shared" si="9"/>
        <v>40</v>
      </c>
    </row>
    <row r="44" spans="1:25" x14ac:dyDescent="0.25">
      <c r="A44" s="161">
        <v>5757</v>
      </c>
      <c r="B44" s="327" t="s">
        <v>366</v>
      </c>
      <c r="C44" s="162">
        <v>617</v>
      </c>
      <c r="D44" s="163">
        <v>535313.99</v>
      </c>
      <c r="E44" s="163">
        <v>0</v>
      </c>
      <c r="F44" s="163">
        <v>0</v>
      </c>
      <c r="G44" s="163">
        <v>0</v>
      </c>
      <c r="H44" s="163">
        <v>0</v>
      </c>
      <c r="I44" s="163">
        <v>0</v>
      </c>
      <c r="J44" s="163">
        <v>0</v>
      </c>
      <c r="K44" s="163">
        <f t="shared" si="1"/>
        <v>535313.99</v>
      </c>
      <c r="L44" s="164">
        <f t="shared" si="2"/>
        <v>867.61</v>
      </c>
      <c r="M44" s="164">
        <f t="shared" si="3"/>
        <v>244.31</v>
      </c>
      <c r="N44" s="164">
        <f t="shared" si="4"/>
        <v>150739.26999999999</v>
      </c>
      <c r="O44" s="169">
        <f t="shared" si="10"/>
        <v>8.5784125898080345E-3</v>
      </c>
      <c r="P44" s="286">
        <f t="shared" si="11"/>
        <v>107230.16</v>
      </c>
      <c r="Q44" s="9"/>
      <c r="R44" s="12">
        <f t="shared" si="6"/>
        <v>-361</v>
      </c>
      <c r="S44" s="13">
        <v>6118</v>
      </c>
      <c r="T44" s="14" t="s">
        <v>385</v>
      </c>
      <c r="U44" s="15">
        <v>1</v>
      </c>
      <c r="V44" s="16">
        <v>853</v>
      </c>
      <c r="W44" s="17">
        <v>83.750297500000002</v>
      </c>
      <c r="X44" s="22">
        <f t="shared" si="7"/>
        <v>7.3671380092709517</v>
      </c>
      <c r="Y44" s="5">
        <f t="shared" si="9"/>
        <v>41</v>
      </c>
    </row>
    <row r="45" spans="1:25" x14ac:dyDescent="0.25">
      <c r="A45" s="161">
        <v>1855</v>
      </c>
      <c r="B45" s="327" t="s">
        <v>112</v>
      </c>
      <c r="C45" s="162">
        <v>471</v>
      </c>
      <c r="D45" s="163">
        <v>466753.86</v>
      </c>
      <c r="E45" s="163">
        <v>0</v>
      </c>
      <c r="F45" s="163">
        <v>0</v>
      </c>
      <c r="G45" s="163">
        <v>0</v>
      </c>
      <c r="H45" s="163">
        <v>0</v>
      </c>
      <c r="I45" s="163">
        <v>0</v>
      </c>
      <c r="J45" s="163">
        <v>0</v>
      </c>
      <c r="K45" s="163">
        <f t="shared" si="1"/>
        <v>466753.86</v>
      </c>
      <c r="L45" s="164">
        <f t="shared" si="2"/>
        <v>990.98</v>
      </c>
      <c r="M45" s="164">
        <f t="shared" si="3"/>
        <v>367.68</v>
      </c>
      <c r="N45" s="164">
        <f t="shared" si="4"/>
        <v>173177.28</v>
      </c>
      <c r="O45" s="169">
        <f t="shared" si="10"/>
        <v>9.8553360316837903E-3</v>
      </c>
      <c r="P45" s="286">
        <f t="shared" si="11"/>
        <v>123191.7</v>
      </c>
      <c r="Q45" s="9"/>
      <c r="R45" s="12">
        <f t="shared" si="6"/>
        <v>-4389</v>
      </c>
      <c r="S45" s="13">
        <v>6244</v>
      </c>
      <c r="T45" s="14" t="s">
        <v>394</v>
      </c>
      <c r="U45" s="15">
        <v>1</v>
      </c>
      <c r="V45" s="16">
        <v>6222</v>
      </c>
      <c r="W45" s="17">
        <v>13.2250996</v>
      </c>
      <c r="X45" s="23">
        <f t="shared" si="7"/>
        <v>35.614098513103066</v>
      </c>
      <c r="Y45" s="5">
        <f t="shared" si="9"/>
        <v>42</v>
      </c>
    </row>
    <row r="46" spans="1:25" x14ac:dyDescent="0.25">
      <c r="A46" s="161">
        <v>1870</v>
      </c>
      <c r="B46" s="327" t="s">
        <v>114</v>
      </c>
      <c r="C46" s="162">
        <v>164</v>
      </c>
      <c r="D46" s="163">
        <v>164886.39000000001</v>
      </c>
      <c r="E46" s="163">
        <v>0</v>
      </c>
      <c r="F46" s="163">
        <v>0</v>
      </c>
      <c r="G46" s="163">
        <v>0</v>
      </c>
      <c r="H46" s="163">
        <v>0</v>
      </c>
      <c r="I46" s="163">
        <v>0</v>
      </c>
      <c r="J46" s="163">
        <v>0</v>
      </c>
      <c r="K46" s="163">
        <f t="shared" si="1"/>
        <v>164886.39000000001</v>
      </c>
      <c r="L46" s="164">
        <f t="shared" si="2"/>
        <v>1005.4</v>
      </c>
      <c r="M46" s="164">
        <f t="shared" si="3"/>
        <v>382.1</v>
      </c>
      <c r="N46" s="164">
        <f t="shared" si="4"/>
        <v>62664.4</v>
      </c>
      <c r="O46" s="169">
        <f t="shared" si="10"/>
        <v>3.5661647949652847E-3</v>
      </c>
      <c r="P46" s="286">
        <f t="shared" si="11"/>
        <v>44577.06</v>
      </c>
      <c r="Q46" s="9"/>
      <c r="R46" s="12">
        <f t="shared" si="6"/>
        <v>-3485</v>
      </c>
      <c r="S46" s="13">
        <v>5355</v>
      </c>
      <c r="T46" s="14" t="s">
        <v>338</v>
      </c>
      <c r="U46" s="15">
        <v>1</v>
      </c>
      <c r="V46" s="16">
        <v>1899</v>
      </c>
      <c r="W46" s="17">
        <v>1.6353500000000001</v>
      </c>
      <c r="X46" s="23">
        <f t="shared" si="7"/>
        <v>100.2843428012352</v>
      </c>
      <c r="Y46" s="5">
        <f t="shared" si="9"/>
        <v>43</v>
      </c>
    </row>
    <row r="47" spans="1:25" x14ac:dyDescent="0.25">
      <c r="A47" s="161">
        <v>4843</v>
      </c>
      <c r="B47" s="327" t="s">
        <v>315</v>
      </c>
      <c r="C47" s="162">
        <v>129</v>
      </c>
      <c r="D47" s="163">
        <v>131837.06</v>
      </c>
      <c r="E47" s="163">
        <v>0</v>
      </c>
      <c r="F47" s="163">
        <v>0</v>
      </c>
      <c r="G47" s="163">
        <v>0</v>
      </c>
      <c r="H47" s="163">
        <v>0</v>
      </c>
      <c r="I47" s="163">
        <v>0</v>
      </c>
      <c r="J47" s="163">
        <v>0</v>
      </c>
      <c r="K47" s="163">
        <f t="shared" si="1"/>
        <v>131837.06</v>
      </c>
      <c r="L47" s="164">
        <f t="shared" si="2"/>
        <v>1021.99</v>
      </c>
      <c r="M47" s="164">
        <f t="shared" si="3"/>
        <v>398.69</v>
      </c>
      <c r="N47" s="164">
        <f t="shared" si="4"/>
        <v>51431.01</v>
      </c>
      <c r="O47" s="169">
        <f t="shared" si="10"/>
        <v>2.9268844388761006E-3</v>
      </c>
      <c r="P47" s="286">
        <f t="shared" si="11"/>
        <v>36586.06</v>
      </c>
      <c r="Q47" s="9"/>
      <c r="R47" s="12">
        <f t="shared" si="6"/>
        <v>-421</v>
      </c>
      <c r="S47" s="13">
        <v>5264</v>
      </c>
      <c r="T47" s="14" t="s">
        <v>333</v>
      </c>
      <c r="U47" s="15">
        <v>1</v>
      </c>
      <c r="V47" s="16">
        <v>2496</v>
      </c>
      <c r="W47" s="17">
        <v>167.23500060000001</v>
      </c>
      <c r="X47" s="22">
        <f t="shared" si="7"/>
        <v>0.77136962679569598</v>
      </c>
      <c r="Y47" s="5">
        <f t="shared" si="9"/>
        <v>44</v>
      </c>
    </row>
    <row r="48" spans="1:25" x14ac:dyDescent="0.25">
      <c r="A48" s="161">
        <v>2114</v>
      </c>
      <c r="B48" s="327" t="s">
        <v>127</v>
      </c>
      <c r="C48" s="162">
        <v>523</v>
      </c>
      <c r="D48" s="163">
        <v>769340.47</v>
      </c>
      <c r="E48" s="163">
        <v>0</v>
      </c>
      <c r="F48" s="163">
        <v>0</v>
      </c>
      <c r="G48" s="163">
        <v>0</v>
      </c>
      <c r="H48" s="163">
        <v>0</v>
      </c>
      <c r="I48" s="163">
        <v>0</v>
      </c>
      <c r="J48" s="163">
        <v>0</v>
      </c>
      <c r="K48" s="163">
        <f t="shared" si="1"/>
        <v>769340.47</v>
      </c>
      <c r="L48" s="164">
        <f t="shared" si="2"/>
        <v>1471.01</v>
      </c>
      <c r="M48" s="164">
        <f t="shared" si="3"/>
        <v>847.71</v>
      </c>
      <c r="N48" s="164">
        <f t="shared" si="4"/>
        <v>443352.33</v>
      </c>
      <c r="O48" s="169">
        <f t="shared" si="10"/>
        <v>2.5230712669583228E-2</v>
      </c>
      <c r="P48" s="286">
        <f t="shared" si="11"/>
        <v>315383.90999999997</v>
      </c>
      <c r="Q48" s="9"/>
      <c r="R48" s="12">
        <f t="shared" si="6"/>
        <v>-4571</v>
      </c>
      <c r="S48" s="13">
        <v>6685</v>
      </c>
      <c r="T48" s="14" t="s">
        <v>417</v>
      </c>
      <c r="U48" s="15">
        <v>1</v>
      </c>
      <c r="V48" s="16">
        <v>5003</v>
      </c>
      <c r="W48" s="17">
        <v>236.4470062</v>
      </c>
      <c r="X48" s="22">
        <f t="shared" si="7"/>
        <v>2.2119121252802736</v>
      </c>
      <c r="Y48" s="5">
        <f t="shared" si="9"/>
        <v>45</v>
      </c>
    </row>
    <row r="49" spans="1:25" x14ac:dyDescent="0.25">
      <c r="A49" s="161">
        <v>2128</v>
      </c>
      <c r="B49" s="327" t="s">
        <v>128</v>
      </c>
      <c r="C49" s="162">
        <v>623</v>
      </c>
      <c r="D49" s="163">
        <v>466298.35</v>
      </c>
      <c r="E49" s="163">
        <v>0</v>
      </c>
      <c r="F49" s="163">
        <v>0</v>
      </c>
      <c r="G49" s="163">
        <v>0</v>
      </c>
      <c r="H49" s="163">
        <v>0</v>
      </c>
      <c r="I49" s="163">
        <v>0</v>
      </c>
      <c r="J49" s="163">
        <v>0</v>
      </c>
      <c r="K49" s="163">
        <f t="shared" si="1"/>
        <v>466298.35</v>
      </c>
      <c r="L49" s="164">
        <f t="shared" si="2"/>
        <v>748.47</v>
      </c>
      <c r="M49" s="164">
        <f t="shared" si="3"/>
        <v>125.17</v>
      </c>
      <c r="N49" s="164">
        <f t="shared" si="4"/>
        <v>77980.91</v>
      </c>
      <c r="O49" s="169">
        <f t="shared" si="10"/>
        <v>4.4378111961712926E-3</v>
      </c>
      <c r="P49" s="286">
        <f t="shared" si="11"/>
        <v>55472.639999999999</v>
      </c>
      <c r="Q49" s="9"/>
      <c r="R49" s="12">
        <f t="shared" si="6"/>
        <v>-3332</v>
      </c>
      <c r="S49" s="13">
        <v>5460</v>
      </c>
      <c r="T49" s="14" t="s">
        <v>347</v>
      </c>
      <c r="U49" s="15">
        <v>1</v>
      </c>
      <c r="V49" s="16">
        <v>3114</v>
      </c>
      <c r="W49" s="17">
        <v>289.4509888</v>
      </c>
      <c r="X49" s="22">
        <f t="shared" si="7"/>
        <v>2.1523505674754149</v>
      </c>
      <c r="Y49" s="5">
        <f t="shared" si="9"/>
        <v>46</v>
      </c>
    </row>
    <row r="50" spans="1:25" x14ac:dyDescent="0.25">
      <c r="A50" s="161">
        <v>2135</v>
      </c>
      <c r="B50" s="327" t="s">
        <v>129</v>
      </c>
      <c r="C50" s="162">
        <v>400</v>
      </c>
      <c r="D50" s="163">
        <v>465586.86</v>
      </c>
      <c r="E50" s="163">
        <v>0</v>
      </c>
      <c r="F50" s="163">
        <v>0</v>
      </c>
      <c r="G50" s="163">
        <v>0</v>
      </c>
      <c r="H50" s="163">
        <v>0</v>
      </c>
      <c r="I50" s="163">
        <v>0</v>
      </c>
      <c r="J50" s="163">
        <v>0</v>
      </c>
      <c r="K50" s="163">
        <f t="shared" si="1"/>
        <v>465586.86</v>
      </c>
      <c r="L50" s="164">
        <f t="shared" si="2"/>
        <v>1163.97</v>
      </c>
      <c r="M50" s="164">
        <f t="shared" si="3"/>
        <v>540.66999999999996</v>
      </c>
      <c r="N50" s="164">
        <f t="shared" si="4"/>
        <v>216267.99999999997</v>
      </c>
      <c r="O50" s="169">
        <f t="shared" si="10"/>
        <v>1.2307583378721445E-2</v>
      </c>
      <c r="P50" s="286">
        <f t="shared" si="11"/>
        <v>153844.79</v>
      </c>
      <c r="Q50" s="9"/>
      <c r="R50" s="12">
        <f t="shared" si="6"/>
        <v>-4249</v>
      </c>
      <c r="S50" s="13">
        <v>6384</v>
      </c>
      <c r="T50" s="14" t="s">
        <v>404</v>
      </c>
      <c r="U50" s="15">
        <v>1</v>
      </c>
      <c r="V50" s="16">
        <v>831</v>
      </c>
      <c r="W50" s="17">
        <v>150.8280029</v>
      </c>
      <c r="X50" s="22">
        <f t="shared" si="7"/>
        <v>2.6520274240135815</v>
      </c>
      <c r="Y50" s="5">
        <f t="shared" si="9"/>
        <v>47</v>
      </c>
    </row>
    <row r="51" spans="1:25" x14ac:dyDescent="0.25">
      <c r="A51" s="161">
        <v>2142</v>
      </c>
      <c r="B51" s="327" t="s">
        <v>130</v>
      </c>
      <c r="C51" s="162">
        <v>167</v>
      </c>
      <c r="D51" s="163">
        <v>169786.1</v>
      </c>
      <c r="E51" s="163">
        <v>0</v>
      </c>
      <c r="F51" s="163">
        <v>0</v>
      </c>
      <c r="G51" s="163">
        <v>0</v>
      </c>
      <c r="H51" s="163">
        <v>0</v>
      </c>
      <c r="I51" s="163">
        <v>0</v>
      </c>
      <c r="J51" s="163">
        <v>0</v>
      </c>
      <c r="K51" s="163">
        <f t="shared" si="1"/>
        <v>169786.1</v>
      </c>
      <c r="L51" s="164">
        <f t="shared" si="2"/>
        <v>1016.68</v>
      </c>
      <c r="M51" s="164">
        <f t="shared" si="3"/>
        <v>393.38</v>
      </c>
      <c r="N51" s="164">
        <f t="shared" si="4"/>
        <v>65694.460000000006</v>
      </c>
      <c r="O51" s="169">
        <f t="shared" si="10"/>
        <v>3.7386023081088324E-3</v>
      </c>
      <c r="P51" s="286">
        <f t="shared" si="11"/>
        <v>46732.53</v>
      </c>
      <c r="Q51" s="9"/>
      <c r="R51" s="12">
        <f t="shared" si="6"/>
        <v>-3248</v>
      </c>
      <c r="S51" s="13">
        <v>5390</v>
      </c>
      <c r="T51" s="14" t="s">
        <v>342</v>
      </c>
      <c r="U51" s="15">
        <v>1</v>
      </c>
      <c r="V51" s="16">
        <v>2819</v>
      </c>
      <c r="W51" s="17">
        <v>78.664703399999993</v>
      </c>
      <c r="X51" s="22">
        <f t="shared" si="7"/>
        <v>2.1229343375367002</v>
      </c>
      <c r="Y51" s="5">
        <f t="shared" si="9"/>
        <v>48</v>
      </c>
    </row>
    <row r="52" spans="1:25" x14ac:dyDescent="0.25">
      <c r="A52" s="161">
        <v>2212</v>
      </c>
      <c r="B52" s="327" t="s">
        <v>134</v>
      </c>
      <c r="C52" s="162">
        <v>114</v>
      </c>
      <c r="D52" s="163">
        <v>84069.39</v>
      </c>
      <c r="E52" s="163">
        <v>0</v>
      </c>
      <c r="F52" s="163">
        <v>0</v>
      </c>
      <c r="G52" s="163">
        <v>0</v>
      </c>
      <c r="H52" s="163">
        <v>0</v>
      </c>
      <c r="I52" s="163">
        <v>0</v>
      </c>
      <c r="J52" s="163">
        <v>0</v>
      </c>
      <c r="K52" s="163">
        <f t="shared" si="1"/>
        <v>84069.39</v>
      </c>
      <c r="L52" s="164">
        <f t="shared" si="2"/>
        <v>737.45</v>
      </c>
      <c r="M52" s="164">
        <f t="shared" si="3"/>
        <v>114.15</v>
      </c>
      <c r="N52" s="164">
        <f t="shared" si="4"/>
        <v>13013.1</v>
      </c>
      <c r="O52" s="169">
        <f t="shared" si="10"/>
        <v>7.405617718092369E-4</v>
      </c>
      <c r="P52" s="286">
        <f t="shared" si="11"/>
        <v>9257.02</v>
      </c>
      <c r="Q52" s="9"/>
      <c r="R52" s="12">
        <f t="shared" si="6"/>
        <v>-2394</v>
      </c>
      <c r="S52" s="13">
        <v>4606</v>
      </c>
      <c r="T52" s="14" t="s">
        <v>301</v>
      </c>
      <c r="U52" s="15">
        <v>1</v>
      </c>
      <c r="V52" s="16">
        <v>408</v>
      </c>
      <c r="W52" s="17">
        <v>90.567802400000005</v>
      </c>
      <c r="X52" s="22">
        <f t="shared" si="7"/>
        <v>1.2587254739439278</v>
      </c>
      <c r="Y52" s="5">
        <f t="shared" si="9"/>
        <v>49</v>
      </c>
    </row>
    <row r="53" spans="1:25" x14ac:dyDescent="0.25">
      <c r="A53" s="161">
        <v>2233</v>
      </c>
      <c r="B53" s="327" t="s">
        <v>137</v>
      </c>
      <c r="C53" s="162">
        <v>893</v>
      </c>
      <c r="D53" s="163">
        <v>656939.59</v>
      </c>
      <c r="E53" s="163">
        <v>0</v>
      </c>
      <c r="F53" s="163">
        <v>0</v>
      </c>
      <c r="G53" s="163">
        <v>0</v>
      </c>
      <c r="H53" s="163">
        <v>0</v>
      </c>
      <c r="I53" s="163">
        <v>0</v>
      </c>
      <c r="J53" s="163">
        <v>0</v>
      </c>
      <c r="K53" s="163">
        <f t="shared" si="1"/>
        <v>656939.59</v>
      </c>
      <c r="L53" s="164">
        <f t="shared" si="2"/>
        <v>735.65</v>
      </c>
      <c r="M53" s="164">
        <f t="shared" si="3"/>
        <v>112.35</v>
      </c>
      <c r="N53" s="164">
        <f t="shared" si="4"/>
        <v>100328.54999999999</v>
      </c>
      <c r="O53" s="169">
        <f t="shared" si="10"/>
        <v>5.7095917768288573E-3</v>
      </c>
      <c r="P53" s="286">
        <f t="shared" si="11"/>
        <v>71369.899999999994</v>
      </c>
      <c r="Q53" s="9"/>
      <c r="R53" s="12">
        <f t="shared" si="6"/>
        <v>-3437</v>
      </c>
      <c r="S53" s="13">
        <v>5670</v>
      </c>
      <c r="T53" s="14" t="s">
        <v>360</v>
      </c>
      <c r="U53" s="15">
        <v>1</v>
      </c>
      <c r="V53" s="16">
        <v>391</v>
      </c>
      <c r="W53" s="17">
        <v>302.41799930000002</v>
      </c>
      <c r="X53" s="22">
        <f t="shared" si="7"/>
        <v>2.9528665690104643</v>
      </c>
      <c r="Y53" s="5">
        <f t="shared" si="9"/>
        <v>50</v>
      </c>
    </row>
    <row r="54" spans="1:25" x14ac:dyDescent="0.25">
      <c r="A54" s="161">
        <v>2394</v>
      </c>
      <c r="B54" s="327" t="s">
        <v>143</v>
      </c>
      <c r="C54" s="162">
        <v>427</v>
      </c>
      <c r="D54" s="163">
        <v>370714.07</v>
      </c>
      <c r="E54" s="163">
        <v>0</v>
      </c>
      <c r="F54" s="163">
        <v>0</v>
      </c>
      <c r="G54" s="163">
        <v>0</v>
      </c>
      <c r="H54" s="163">
        <v>0</v>
      </c>
      <c r="I54" s="163">
        <v>0</v>
      </c>
      <c r="J54" s="163">
        <v>0</v>
      </c>
      <c r="K54" s="163">
        <f t="shared" si="1"/>
        <v>370714.07</v>
      </c>
      <c r="L54" s="164">
        <f t="shared" si="2"/>
        <v>868.18</v>
      </c>
      <c r="M54" s="164">
        <f t="shared" si="3"/>
        <v>244.88</v>
      </c>
      <c r="N54" s="164">
        <f t="shared" si="4"/>
        <v>104563.76</v>
      </c>
      <c r="O54" s="169">
        <f t="shared" si="10"/>
        <v>5.9506131031526544E-3</v>
      </c>
      <c r="P54" s="286">
        <f t="shared" si="11"/>
        <v>74382.66</v>
      </c>
      <c r="Q54" s="9"/>
      <c r="R54" s="12">
        <f t="shared" si="6"/>
        <v>-3332</v>
      </c>
      <c r="S54" s="13">
        <v>5726</v>
      </c>
      <c r="T54" s="14" t="s">
        <v>361</v>
      </c>
      <c r="U54" s="15">
        <v>1</v>
      </c>
      <c r="V54" s="16">
        <v>593</v>
      </c>
      <c r="W54" s="17">
        <v>156.1190033</v>
      </c>
      <c r="X54" s="22">
        <f t="shared" si="7"/>
        <v>2.7350930442431283</v>
      </c>
      <c r="Y54" s="5">
        <f t="shared" si="9"/>
        <v>51</v>
      </c>
    </row>
    <row r="55" spans="1:25" x14ac:dyDescent="0.25">
      <c r="A55" s="161">
        <v>2415</v>
      </c>
      <c r="B55" s="327" t="s">
        <v>144</v>
      </c>
      <c r="C55" s="162">
        <v>270</v>
      </c>
      <c r="D55" s="163">
        <v>169431.8</v>
      </c>
      <c r="E55" s="163">
        <v>0</v>
      </c>
      <c r="F55" s="163">
        <v>0</v>
      </c>
      <c r="G55" s="163">
        <v>0</v>
      </c>
      <c r="H55" s="163">
        <v>0</v>
      </c>
      <c r="I55" s="163">
        <v>0</v>
      </c>
      <c r="J55" s="163">
        <v>0</v>
      </c>
      <c r="K55" s="163">
        <f t="shared" si="1"/>
        <v>169431.8</v>
      </c>
      <c r="L55" s="164">
        <f t="shared" si="2"/>
        <v>627.53</v>
      </c>
      <c r="M55" s="164">
        <f t="shared" si="3"/>
        <v>4.2300000000000004</v>
      </c>
      <c r="N55" s="164">
        <f t="shared" si="4"/>
        <v>1142.1000000000001</v>
      </c>
      <c r="O55" s="169">
        <f t="shared" si="10"/>
        <v>6.49957042966956E-5</v>
      </c>
      <c r="P55" s="286">
        <f t="shared" si="11"/>
        <v>812.45</v>
      </c>
      <c r="Q55" s="9"/>
      <c r="R55" s="12">
        <f t="shared" si="6"/>
        <v>-1974</v>
      </c>
      <c r="S55" s="13">
        <v>4389</v>
      </c>
      <c r="T55" s="14" t="s">
        <v>288</v>
      </c>
      <c r="U55" s="15">
        <v>1</v>
      </c>
      <c r="V55" s="16">
        <v>1508</v>
      </c>
      <c r="W55" s="17">
        <v>147.8650055</v>
      </c>
      <c r="X55" s="22">
        <f t="shared" si="7"/>
        <v>1.8259898553211091</v>
      </c>
      <c r="Y55" s="5">
        <f t="shared" si="9"/>
        <v>52</v>
      </c>
    </row>
    <row r="56" spans="1:25" x14ac:dyDescent="0.25">
      <c r="A56" s="161">
        <v>2478</v>
      </c>
      <c r="B56" s="327" t="s">
        <v>151</v>
      </c>
      <c r="C56" s="162">
        <v>1812</v>
      </c>
      <c r="D56" s="163">
        <v>1278372.3400000001</v>
      </c>
      <c r="E56" s="163">
        <v>0</v>
      </c>
      <c r="F56" s="163">
        <v>0</v>
      </c>
      <c r="G56" s="163">
        <v>0</v>
      </c>
      <c r="H56" s="163">
        <v>0</v>
      </c>
      <c r="I56" s="163">
        <v>0</v>
      </c>
      <c r="J56" s="163">
        <v>0</v>
      </c>
      <c r="K56" s="163">
        <f t="shared" si="1"/>
        <v>1278372.3400000001</v>
      </c>
      <c r="L56" s="164">
        <f t="shared" si="2"/>
        <v>705.5</v>
      </c>
      <c r="M56" s="164">
        <f t="shared" si="3"/>
        <v>82.2</v>
      </c>
      <c r="N56" s="164">
        <f t="shared" si="4"/>
        <v>148946.4</v>
      </c>
      <c r="O56" s="169">
        <f t="shared" si="10"/>
        <v>8.4763822523923824E-3</v>
      </c>
      <c r="P56" s="286">
        <f t="shared" si="11"/>
        <v>105954.78</v>
      </c>
      <c r="Q56" s="9"/>
      <c r="R56" s="12">
        <f t="shared" si="6"/>
        <v>-3605</v>
      </c>
      <c r="S56" s="13">
        <v>6083</v>
      </c>
      <c r="T56" s="14" t="s">
        <v>382</v>
      </c>
      <c r="U56" s="15">
        <v>2</v>
      </c>
      <c r="V56" s="16">
        <v>1130</v>
      </c>
      <c r="W56" s="17">
        <v>86.578598</v>
      </c>
      <c r="X56" s="22">
        <f t="shared" si="7"/>
        <v>20.928959833699317</v>
      </c>
      <c r="Y56" s="5">
        <f t="shared" si="9"/>
        <v>53</v>
      </c>
    </row>
    <row r="57" spans="1:25" x14ac:dyDescent="0.25">
      <c r="A57" s="161">
        <v>2525</v>
      </c>
      <c r="B57" s="327" t="s">
        <v>153</v>
      </c>
      <c r="C57" s="162">
        <v>346</v>
      </c>
      <c r="D57" s="163">
        <v>281854.53000000003</v>
      </c>
      <c r="E57" s="163">
        <v>0</v>
      </c>
      <c r="F57" s="163">
        <v>0</v>
      </c>
      <c r="G57" s="163">
        <v>0</v>
      </c>
      <c r="H57" s="163">
        <v>0</v>
      </c>
      <c r="I57" s="163">
        <v>0</v>
      </c>
      <c r="J57" s="163">
        <v>0</v>
      </c>
      <c r="K57" s="163">
        <f t="shared" si="1"/>
        <v>281854.53000000003</v>
      </c>
      <c r="L57" s="164">
        <f t="shared" si="2"/>
        <v>814.61</v>
      </c>
      <c r="M57" s="164">
        <f t="shared" si="3"/>
        <v>191.31</v>
      </c>
      <c r="N57" s="164">
        <f t="shared" si="4"/>
        <v>66193.259999999995</v>
      </c>
      <c r="O57" s="169">
        <f t="shared" si="10"/>
        <v>3.7669884890940272E-3</v>
      </c>
      <c r="P57" s="286">
        <f t="shared" si="11"/>
        <v>47087.360000000001</v>
      </c>
      <c r="Q57" s="9"/>
      <c r="R57" s="12">
        <f t="shared" si="6"/>
        <v>-2872</v>
      </c>
      <c r="S57" s="13">
        <v>5397</v>
      </c>
      <c r="T57" s="14" t="s">
        <v>343</v>
      </c>
      <c r="U57" s="15">
        <v>1</v>
      </c>
      <c r="V57" s="16">
        <v>308</v>
      </c>
      <c r="W57" s="17">
        <v>158.98199460000001</v>
      </c>
      <c r="X57" s="22">
        <f t="shared" si="7"/>
        <v>2.1763470817594079</v>
      </c>
      <c r="Y57" s="5">
        <f t="shared" si="9"/>
        <v>54</v>
      </c>
    </row>
    <row r="58" spans="1:25" x14ac:dyDescent="0.25">
      <c r="A58" s="161">
        <v>2605</v>
      </c>
      <c r="B58" s="327" t="s">
        <v>162</v>
      </c>
      <c r="C58" s="162">
        <v>849</v>
      </c>
      <c r="D58" s="163">
        <v>565477.68999999994</v>
      </c>
      <c r="E58" s="163">
        <v>0</v>
      </c>
      <c r="F58" s="163">
        <v>0</v>
      </c>
      <c r="G58" s="163">
        <v>0</v>
      </c>
      <c r="H58" s="163">
        <v>0</v>
      </c>
      <c r="I58" s="163">
        <v>0</v>
      </c>
      <c r="J58" s="163">
        <v>0</v>
      </c>
      <c r="K58" s="163">
        <f t="shared" si="1"/>
        <v>565477.68999999994</v>
      </c>
      <c r="L58" s="164">
        <f t="shared" si="2"/>
        <v>666.05</v>
      </c>
      <c r="M58" s="164">
        <f t="shared" si="3"/>
        <v>42.75</v>
      </c>
      <c r="N58" s="164">
        <f t="shared" si="4"/>
        <v>36294.75</v>
      </c>
      <c r="O58" s="169">
        <f t="shared" si="10"/>
        <v>2.065495874724186E-3</v>
      </c>
      <c r="P58" s="286">
        <f t="shared" si="11"/>
        <v>25818.7</v>
      </c>
      <c r="Q58" s="9"/>
      <c r="R58" s="12">
        <f t="shared" si="6"/>
        <v>-1245</v>
      </c>
      <c r="S58" s="13">
        <v>3850</v>
      </c>
      <c r="T58" s="14" t="s">
        <v>244</v>
      </c>
      <c r="U58" s="15">
        <v>1</v>
      </c>
      <c r="V58" s="16">
        <v>715</v>
      </c>
      <c r="W58" s="17">
        <v>198.5659943</v>
      </c>
      <c r="X58" s="22">
        <f t="shared" si="7"/>
        <v>4.2756565795314527</v>
      </c>
      <c r="Y58" s="5">
        <f t="shared" si="9"/>
        <v>55</v>
      </c>
    </row>
    <row r="59" spans="1:25" x14ac:dyDescent="0.25">
      <c r="A59" s="161">
        <v>2618</v>
      </c>
      <c r="B59" s="327" t="s">
        <v>164</v>
      </c>
      <c r="C59" s="162">
        <v>555</v>
      </c>
      <c r="D59" s="163">
        <v>559454.48</v>
      </c>
      <c r="E59" s="163">
        <v>0</v>
      </c>
      <c r="F59" s="163">
        <v>0</v>
      </c>
      <c r="G59" s="163">
        <v>0</v>
      </c>
      <c r="H59" s="163">
        <v>0</v>
      </c>
      <c r="I59" s="163">
        <v>0</v>
      </c>
      <c r="J59" s="163">
        <v>0</v>
      </c>
      <c r="K59" s="163">
        <f t="shared" si="1"/>
        <v>559454.48</v>
      </c>
      <c r="L59" s="164">
        <f t="shared" si="2"/>
        <v>1008.03</v>
      </c>
      <c r="M59" s="164">
        <f t="shared" si="3"/>
        <v>384.73</v>
      </c>
      <c r="N59" s="164">
        <f t="shared" si="4"/>
        <v>213525.15000000002</v>
      </c>
      <c r="O59" s="169">
        <f t="shared" si="10"/>
        <v>1.2151490683221761E-2</v>
      </c>
      <c r="P59" s="286">
        <f t="shared" si="11"/>
        <v>151893.63</v>
      </c>
      <c r="Q59" s="9"/>
      <c r="R59" s="12">
        <f t="shared" si="6"/>
        <v>-3717</v>
      </c>
      <c r="S59" s="13">
        <v>6335</v>
      </c>
      <c r="T59" s="14" t="s">
        <v>401</v>
      </c>
      <c r="U59" s="15">
        <v>1</v>
      </c>
      <c r="V59" s="16">
        <v>1180</v>
      </c>
      <c r="W59" s="17">
        <v>286.86401369999999</v>
      </c>
      <c r="X59" s="22">
        <f t="shared" si="7"/>
        <v>1.9347146156171906</v>
      </c>
      <c r="Y59" s="5">
        <f t="shared" si="9"/>
        <v>56</v>
      </c>
    </row>
    <row r="60" spans="1:25" x14ac:dyDescent="0.25">
      <c r="A60" s="161">
        <v>2625</v>
      </c>
      <c r="B60" s="327" t="s">
        <v>165</v>
      </c>
      <c r="C60" s="162">
        <v>441</v>
      </c>
      <c r="D60" s="163">
        <v>279599.56</v>
      </c>
      <c r="E60" s="163">
        <v>0</v>
      </c>
      <c r="F60" s="163">
        <v>0</v>
      </c>
      <c r="G60" s="163">
        <v>0</v>
      </c>
      <c r="H60" s="163">
        <v>0</v>
      </c>
      <c r="I60" s="163">
        <v>0</v>
      </c>
      <c r="J60" s="163">
        <v>0</v>
      </c>
      <c r="K60" s="163">
        <f t="shared" si="1"/>
        <v>279599.56</v>
      </c>
      <c r="L60" s="164">
        <f t="shared" si="2"/>
        <v>634.01</v>
      </c>
      <c r="M60" s="164">
        <f t="shared" si="3"/>
        <v>10.71</v>
      </c>
      <c r="N60" s="164">
        <f t="shared" si="4"/>
        <v>4723.1100000000006</v>
      </c>
      <c r="O60" s="169">
        <f t="shared" si="10"/>
        <v>2.6878719982555469E-4</v>
      </c>
      <c r="P60" s="286">
        <f t="shared" si="11"/>
        <v>3359.84</v>
      </c>
      <c r="Q60" s="9"/>
      <c r="R60" s="12">
        <f t="shared" si="6"/>
        <v>-1883</v>
      </c>
      <c r="S60" s="13">
        <v>4508</v>
      </c>
      <c r="T60" s="14" t="s">
        <v>292</v>
      </c>
      <c r="U60" s="15">
        <v>1</v>
      </c>
      <c r="V60" s="16">
        <v>406</v>
      </c>
      <c r="W60" s="17">
        <v>60.8877983</v>
      </c>
      <c r="X60" s="22">
        <f t="shared" si="7"/>
        <v>7.2428304572149393</v>
      </c>
      <c r="Y60" s="5">
        <f t="shared" si="9"/>
        <v>57</v>
      </c>
    </row>
    <row r="61" spans="1:25" x14ac:dyDescent="0.25">
      <c r="A61" s="161">
        <v>2632</v>
      </c>
      <c r="B61" s="327" t="s">
        <v>166</v>
      </c>
      <c r="C61" s="162">
        <v>405</v>
      </c>
      <c r="D61" s="163">
        <v>373041.77</v>
      </c>
      <c r="E61" s="163">
        <v>0</v>
      </c>
      <c r="F61" s="163">
        <v>0</v>
      </c>
      <c r="G61" s="163">
        <v>0</v>
      </c>
      <c r="H61" s="163">
        <v>0</v>
      </c>
      <c r="I61" s="163">
        <v>0</v>
      </c>
      <c r="J61" s="163">
        <v>0</v>
      </c>
      <c r="K61" s="163">
        <f t="shared" si="1"/>
        <v>373041.77</v>
      </c>
      <c r="L61" s="164">
        <f t="shared" si="2"/>
        <v>921.09</v>
      </c>
      <c r="M61" s="164">
        <f t="shared" si="3"/>
        <v>297.79000000000002</v>
      </c>
      <c r="N61" s="164">
        <f t="shared" si="4"/>
        <v>120604.95000000001</v>
      </c>
      <c r="O61" s="169">
        <f t="shared" si="10"/>
        <v>6.8635002774868736E-3</v>
      </c>
      <c r="P61" s="286">
        <f t="shared" si="11"/>
        <v>85793.75</v>
      </c>
      <c r="Q61" s="9"/>
      <c r="R61" s="12">
        <f t="shared" si="6"/>
        <v>2394</v>
      </c>
      <c r="S61" s="13">
        <v>238</v>
      </c>
      <c r="T61" s="14" t="s">
        <v>20</v>
      </c>
      <c r="U61" s="15">
        <v>1</v>
      </c>
      <c r="V61" s="16">
        <v>1077</v>
      </c>
      <c r="W61" s="17">
        <v>147.0599976</v>
      </c>
      <c r="X61" s="22">
        <f t="shared" si="7"/>
        <v>2.753978013120816</v>
      </c>
      <c r="Y61" s="5">
        <f t="shared" si="9"/>
        <v>58</v>
      </c>
    </row>
    <row r="62" spans="1:25" x14ac:dyDescent="0.25">
      <c r="A62" s="161">
        <v>2660</v>
      </c>
      <c r="B62" s="327" t="s">
        <v>169</v>
      </c>
      <c r="C62" s="162">
        <v>322</v>
      </c>
      <c r="D62" s="163">
        <v>316405.68</v>
      </c>
      <c r="E62" s="163">
        <v>0</v>
      </c>
      <c r="F62" s="163">
        <v>0</v>
      </c>
      <c r="G62" s="163">
        <v>4704.6499999999996</v>
      </c>
      <c r="H62" s="163">
        <v>0</v>
      </c>
      <c r="I62" s="163">
        <v>0</v>
      </c>
      <c r="J62" s="163">
        <v>0</v>
      </c>
      <c r="K62" s="163">
        <f t="shared" si="1"/>
        <v>311701.02999999997</v>
      </c>
      <c r="L62" s="164">
        <f t="shared" si="2"/>
        <v>968.02</v>
      </c>
      <c r="M62" s="164">
        <f t="shared" si="3"/>
        <v>344.72</v>
      </c>
      <c r="N62" s="164">
        <f t="shared" si="4"/>
        <v>110999.84000000001</v>
      </c>
      <c r="O62" s="169">
        <f t="shared" si="10"/>
        <v>6.3168836158134355E-3</v>
      </c>
      <c r="P62" s="286">
        <f t="shared" si="11"/>
        <v>78961.05</v>
      </c>
      <c r="Q62" s="9"/>
      <c r="R62" s="12">
        <f t="shared" si="6"/>
        <v>2534</v>
      </c>
      <c r="S62" s="13">
        <v>126</v>
      </c>
      <c r="T62" s="14" t="s">
        <v>9</v>
      </c>
      <c r="U62" s="15">
        <v>1</v>
      </c>
      <c r="V62" s="16">
        <v>966</v>
      </c>
      <c r="W62" s="17">
        <v>99.509300199999998</v>
      </c>
      <c r="X62" s="22">
        <f t="shared" si="7"/>
        <v>3.2358784490778683</v>
      </c>
      <c r="Y62" s="5">
        <f t="shared" si="9"/>
        <v>59</v>
      </c>
    </row>
    <row r="63" spans="1:25" x14ac:dyDescent="0.25">
      <c r="A63" s="161">
        <v>5960</v>
      </c>
      <c r="B63" s="327" t="s">
        <v>375</v>
      </c>
      <c r="C63" s="162">
        <v>480</v>
      </c>
      <c r="D63" s="163">
        <v>391629.01</v>
      </c>
      <c r="E63" s="163">
        <v>0</v>
      </c>
      <c r="F63" s="163">
        <v>0</v>
      </c>
      <c r="G63" s="163">
        <v>0</v>
      </c>
      <c r="H63" s="163">
        <v>0</v>
      </c>
      <c r="I63" s="163">
        <v>0</v>
      </c>
      <c r="J63" s="163">
        <v>0</v>
      </c>
      <c r="K63" s="163">
        <f t="shared" si="1"/>
        <v>391629.01</v>
      </c>
      <c r="L63" s="164">
        <f t="shared" si="2"/>
        <v>815.89</v>
      </c>
      <c r="M63" s="164">
        <f t="shared" si="3"/>
        <v>192.59</v>
      </c>
      <c r="N63" s="164">
        <f t="shared" si="4"/>
        <v>92443.199999999997</v>
      </c>
      <c r="O63" s="169">
        <f t="shared" si="10"/>
        <v>5.260844839716566E-3</v>
      </c>
      <c r="P63" s="286">
        <f t="shared" si="11"/>
        <v>65760.56</v>
      </c>
      <c r="Q63" s="9"/>
      <c r="R63" s="12">
        <f t="shared" si="6"/>
        <v>339</v>
      </c>
      <c r="S63" s="13">
        <v>5621</v>
      </c>
      <c r="T63" s="14" t="s">
        <v>355</v>
      </c>
      <c r="U63" s="15">
        <v>1</v>
      </c>
      <c r="V63" s="16">
        <v>3140</v>
      </c>
      <c r="W63" s="17">
        <v>112.6999969</v>
      </c>
      <c r="X63" s="22">
        <f t="shared" si="7"/>
        <v>4.2590950594782138</v>
      </c>
      <c r="Y63" s="5">
        <f t="shared" si="9"/>
        <v>60</v>
      </c>
    </row>
    <row r="64" spans="1:25" x14ac:dyDescent="0.25">
      <c r="A64" s="161">
        <v>1848</v>
      </c>
      <c r="B64" s="327" t="s">
        <v>111</v>
      </c>
      <c r="C64" s="162">
        <v>557</v>
      </c>
      <c r="D64" s="163">
        <v>508286.33</v>
      </c>
      <c r="E64" s="163">
        <v>0</v>
      </c>
      <c r="F64" s="163">
        <v>0</v>
      </c>
      <c r="G64" s="163">
        <v>0</v>
      </c>
      <c r="H64" s="163">
        <v>0</v>
      </c>
      <c r="I64" s="163">
        <v>0</v>
      </c>
      <c r="J64" s="163">
        <v>0</v>
      </c>
      <c r="K64" s="163">
        <f t="shared" si="1"/>
        <v>508286.33</v>
      </c>
      <c r="L64" s="164">
        <f t="shared" si="2"/>
        <v>912.54</v>
      </c>
      <c r="M64" s="164">
        <f t="shared" si="3"/>
        <v>289.24</v>
      </c>
      <c r="N64" s="164">
        <f t="shared" si="4"/>
        <v>161106.68</v>
      </c>
      <c r="O64" s="169">
        <f t="shared" si="10"/>
        <v>9.1684109390616948E-3</v>
      </c>
      <c r="P64" s="286">
        <f t="shared" si="11"/>
        <v>114605.14</v>
      </c>
      <c r="Q64" s="9"/>
      <c r="R64" s="12">
        <f t="shared" si="6"/>
        <v>-4333</v>
      </c>
      <c r="S64" s="13">
        <v>6181</v>
      </c>
      <c r="T64" s="14" t="s">
        <v>388</v>
      </c>
      <c r="U64" s="15">
        <v>1</v>
      </c>
      <c r="V64" s="16">
        <v>4195</v>
      </c>
      <c r="W64" s="17">
        <v>56.564498899999997</v>
      </c>
      <c r="X64" s="23">
        <f t="shared" si="7"/>
        <v>9.8471658165789933</v>
      </c>
      <c r="Y64" s="5">
        <f t="shared" si="9"/>
        <v>61</v>
      </c>
    </row>
    <row r="65" spans="1:25" ht="19.7" customHeight="1" x14ac:dyDescent="0.25">
      <c r="A65" s="161">
        <v>2856</v>
      </c>
      <c r="B65" s="327" t="s">
        <v>183</v>
      </c>
      <c r="C65" s="162">
        <v>759</v>
      </c>
      <c r="D65" s="163">
        <v>634536.65</v>
      </c>
      <c r="E65" s="163">
        <v>0</v>
      </c>
      <c r="F65" s="163">
        <v>0</v>
      </c>
      <c r="G65" s="163">
        <v>0</v>
      </c>
      <c r="H65" s="163">
        <v>0</v>
      </c>
      <c r="I65" s="163">
        <v>0</v>
      </c>
      <c r="J65" s="163">
        <v>0</v>
      </c>
      <c r="K65" s="163">
        <f t="shared" si="1"/>
        <v>634536.65</v>
      </c>
      <c r="L65" s="164">
        <f t="shared" si="2"/>
        <v>836.02</v>
      </c>
      <c r="M65" s="164">
        <f t="shared" si="3"/>
        <v>212.72</v>
      </c>
      <c r="N65" s="164">
        <f t="shared" si="4"/>
        <v>161454.48000000001</v>
      </c>
      <c r="O65" s="169">
        <f t="shared" si="10"/>
        <v>9.1882038695882615E-3</v>
      </c>
      <c r="P65" s="286">
        <f t="shared" si="11"/>
        <v>114852.55</v>
      </c>
      <c r="Q65" s="9"/>
      <c r="R65" s="12">
        <f t="shared" si="6"/>
        <v>-3339</v>
      </c>
      <c r="S65" s="13">
        <v>6195</v>
      </c>
      <c r="T65" s="14" t="s">
        <v>389</v>
      </c>
      <c r="U65" s="15">
        <v>1</v>
      </c>
      <c r="V65" s="16">
        <v>2142</v>
      </c>
      <c r="W65" s="17">
        <v>158.77400209999999</v>
      </c>
      <c r="X65" s="22">
        <f t="shared" si="7"/>
        <v>4.7803795959111879</v>
      </c>
      <c r="Y65" s="5">
        <f t="shared" si="9"/>
        <v>62</v>
      </c>
    </row>
    <row r="66" spans="1:25" x14ac:dyDescent="0.25">
      <c r="A66" s="161">
        <v>2891</v>
      </c>
      <c r="B66" s="327" t="s">
        <v>187</v>
      </c>
      <c r="C66" s="162">
        <v>308</v>
      </c>
      <c r="D66" s="163">
        <v>446857.51</v>
      </c>
      <c r="E66" s="163">
        <v>0</v>
      </c>
      <c r="F66" s="163">
        <v>0</v>
      </c>
      <c r="G66" s="163">
        <v>0</v>
      </c>
      <c r="H66" s="163">
        <v>0</v>
      </c>
      <c r="I66" s="163">
        <v>0</v>
      </c>
      <c r="J66" s="163">
        <v>0</v>
      </c>
      <c r="K66" s="163">
        <f t="shared" si="1"/>
        <v>446857.51</v>
      </c>
      <c r="L66" s="164">
        <f t="shared" si="2"/>
        <v>1450.84</v>
      </c>
      <c r="M66" s="164">
        <f t="shared" si="3"/>
        <v>827.54</v>
      </c>
      <c r="N66" s="164">
        <f t="shared" si="4"/>
        <v>254882.31999999998</v>
      </c>
      <c r="O66" s="169">
        <f t="shared" si="10"/>
        <v>1.4505083531368305E-2</v>
      </c>
      <c r="P66" s="286">
        <f t="shared" si="11"/>
        <v>181313.54</v>
      </c>
      <c r="Q66" s="9"/>
      <c r="R66" s="12">
        <f t="shared" si="6"/>
        <v>-3570</v>
      </c>
      <c r="S66" s="13">
        <v>6461</v>
      </c>
      <c r="T66" s="14" t="s">
        <v>409</v>
      </c>
      <c r="U66" s="15">
        <v>1</v>
      </c>
      <c r="V66" s="16">
        <v>1977</v>
      </c>
      <c r="W66" s="17">
        <v>136.69500729999999</v>
      </c>
      <c r="X66" s="22">
        <f t="shared" si="7"/>
        <v>2.2531912912081906</v>
      </c>
      <c r="Y66" s="5">
        <f t="shared" si="9"/>
        <v>63</v>
      </c>
    </row>
    <row r="67" spans="1:25" x14ac:dyDescent="0.25">
      <c r="A67" s="161">
        <v>3647</v>
      </c>
      <c r="B67" s="327" t="s">
        <v>233</v>
      </c>
      <c r="C67" s="162">
        <v>708</v>
      </c>
      <c r="D67" s="163">
        <v>961745.54</v>
      </c>
      <c r="E67" s="163">
        <v>0</v>
      </c>
      <c r="F67" s="163">
        <v>84187.85</v>
      </c>
      <c r="G67" s="163">
        <v>0</v>
      </c>
      <c r="H67" s="163">
        <v>0</v>
      </c>
      <c r="I67" s="163">
        <v>0</v>
      </c>
      <c r="J67" s="163">
        <v>0</v>
      </c>
      <c r="K67" s="163">
        <f t="shared" si="1"/>
        <v>877557.69000000006</v>
      </c>
      <c r="L67" s="164">
        <f t="shared" si="2"/>
        <v>1239.49</v>
      </c>
      <c r="M67" s="164">
        <f t="shared" si="3"/>
        <v>616.19000000000005</v>
      </c>
      <c r="N67" s="164">
        <f t="shared" si="4"/>
        <v>436262.52</v>
      </c>
      <c r="O67" s="169">
        <f t="shared" si="10"/>
        <v>2.4827239073330926E-2</v>
      </c>
      <c r="P67" s="286">
        <f t="shared" si="11"/>
        <v>310340.49</v>
      </c>
      <c r="Q67" s="9"/>
      <c r="R67" s="12">
        <f t="shared" si="6"/>
        <v>3178</v>
      </c>
      <c r="S67" s="13">
        <v>469</v>
      </c>
      <c r="T67" s="14" t="s">
        <v>34</v>
      </c>
      <c r="U67" s="15">
        <v>1</v>
      </c>
      <c r="V67" s="16">
        <v>796</v>
      </c>
      <c r="W67" s="17">
        <v>104.3099976</v>
      </c>
      <c r="X67" s="22">
        <f t="shared" si="7"/>
        <v>6.7874606105829303</v>
      </c>
      <c r="Y67" s="5">
        <f t="shared" si="9"/>
        <v>64</v>
      </c>
    </row>
    <row r="68" spans="1:25" x14ac:dyDescent="0.25">
      <c r="A68" s="161">
        <v>2940</v>
      </c>
      <c r="B68" s="327" t="s">
        <v>190</v>
      </c>
      <c r="C68" s="162">
        <v>222</v>
      </c>
      <c r="D68" s="163">
        <v>148242.67000000001</v>
      </c>
      <c r="E68" s="163">
        <v>0</v>
      </c>
      <c r="F68" s="163">
        <v>0</v>
      </c>
      <c r="G68" s="163">
        <v>0</v>
      </c>
      <c r="H68" s="163">
        <v>0</v>
      </c>
      <c r="I68" s="163">
        <v>0</v>
      </c>
      <c r="J68" s="163">
        <v>0</v>
      </c>
      <c r="K68" s="163">
        <f t="shared" ref="K68:K131" si="12">D68-E68-F68-G68-H68-I68-J68</f>
        <v>148242.67000000001</v>
      </c>
      <c r="L68" s="164">
        <f t="shared" ref="L68:L131" si="13">ROUND((K68/C68),2)</f>
        <v>667.76</v>
      </c>
      <c r="M68" s="164">
        <f t="shared" ref="M68:M131" si="14">MAX(ROUND((L68-M$428),2),0)</f>
        <v>44.46</v>
      </c>
      <c r="N68" s="164">
        <f t="shared" ref="N68:N131" si="15">C68*M68</f>
        <v>9870.1200000000008</v>
      </c>
      <c r="O68" s="169">
        <f t="shared" ref="O68:O99" si="16">N68/N$428</f>
        <v>5.6169810077305073E-4</v>
      </c>
      <c r="P68" s="286">
        <f t="shared" si="11"/>
        <v>7021.23</v>
      </c>
      <c r="Q68" s="9"/>
      <c r="R68" s="12">
        <f t="shared" ref="R68:R131" si="17">A68-S68</f>
        <v>-1631</v>
      </c>
      <c r="S68" s="13">
        <v>4571</v>
      </c>
      <c r="T68" s="14" t="s">
        <v>299</v>
      </c>
      <c r="U68" s="15">
        <v>1</v>
      </c>
      <c r="V68" s="16">
        <v>422</v>
      </c>
      <c r="W68" s="17">
        <v>417.69799799999998</v>
      </c>
      <c r="X68" s="22">
        <f t="shared" ref="X68:X131" si="18">C68/W68</f>
        <v>0.53148447218557171</v>
      </c>
      <c r="Y68" s="5">
        <f t="shared" si="9"/>
        <v>65</v>
      </c>
    </row>
    <row r="69" spans="1:25" x14ac:dyDescent="0.25">
      <c r="A69" s="161">
        <v>3087</v>
      </c>
      <c r="B69" s="327" t="s">
        <v>192</v>
      </c>
      <c r="C69" s="162">
        <v>103</v>
      </c>
      <c r="D69" s="163">
        <v>67919.62</v>
      </c>
      <c r="E69" s="163">
        <v>0</v>
      </c>
      <c r="F69" s="163">
        <v>0</v>
      </c>
      <c r="G69" s="163">
        <v>0</v>
      </c>
      <c r="H69" s="163">
        <v>0</v>
      </c>
      <c r="I69" s="163">
        <v>0</v>
      </c>
      <c r="J69" s="163">
        <v>0</v>
      </c>
      <c r="K69" s="163">
        <f t="shared" si="12"/>
        <v>67919.62</v>
      </c>
      <c r="L69" s="164">
        <f t="shared" si="13"/>
        <v>659.41</v>
      </c>
      <c r="M69" s="164">
        <f t="shared" si="14"/>
        <v>36.11</v>
      </c>
      <c r="N69" s="164">
        <f t="shared" si="15"/>
        <v>3719.33</v>
      </c>
      <c r="O69" s="169">
        <f t="shared" si="16"/>
        <v>2.1166314058473763E-4</v>
      </c>
      <c r="P69" s="286">
        <f t="shared" ref="P69:P100" si="19">ROUND(O69*N$439,2)-0</f>
        <v>2645.79</v>
      </c>
      <c r="Q69" s="9"/>
      <c r="R69" s="12">
        <f t="shared" si="17"/>
        <v>-1386</v>
      </c>
      <c r="S69" s="13">
        <v>4473</v>
      </c>
      <c r="T69" s="14" t="s">
        <v>290</v>
      </c>
      <c r="U69" s="15">
        <v>1</v>
      </c>
      <c r="V69" s="16">
        <v>2275</v>
      </c>
      <c r="W69" s="17">
        <v>125.6689987</v>
      </c>
      <c r="X69" s="22">
        <f t="shared" si="18"/>
        <v>0.81961343740697756</v>
      </c>
      <c r="Y69" s="5">
        <f t="shared" si="9"/>
        <v>66</v>
      </c>
    </row>
    <row r="70" spans="1:25" x14ac:dyDescent="0.25">
      <c r="A70" s="161">
        <v>3094</v>
      </c>
      <c r="B70" s="327" t="s">
        <v>193</v>
      </c>
      <c r="C70" s="162">
        <v>88</v>
      </c>
      <c r="D70" s="163">
        <v>92917.92</v>
      </c>
      <c r="E70" s="163">
        <v>0</v>
      </c>
      <c r="F70" s="163">
        <v>0</v>
      </c>
      <c r="G70" s="163">
        <v>0</v>
      </c>
      <c r="H70" s="163">
        <v>0</v>
      </c>
      <c r="I70" s="163">
        <v>0</v>
      </c>
      <c r="J70" s="163">
        <v>0</v>
      </c>
      <c r="K70" s="163">
        <f t="shared" si="12"/>
        <v>92917.92</v>
      </c>
      <c r="L70" s="164">
        <f t="shared" si="13"/>
        <v>1055.8900000000001</v>
      </c>
      <c r="M70" s="164">
        <f t="shared" si="14"/>
        <v>432.59</v>
      </c>
      <c r="N70" s="164">
        <f t="shared" si="15"/>
        <v>38067.919999999998</v>
      </c>
      <c r="O70" s="169">
        <f t="shared" si="16"/>
        <v>2.1664051059541757E-3</v>
      </c>
      <c r="P70" s="286">
        <f t="shared" si="19"/>
        <v>27080.06</v>
      </c>
      <c r="Q70" s="9"/>
      <c r="R70" s="12">
        <f t="shared" si="17"/>
        <v>-1869</v>
      </c>
      <c r="S70" s="13">
        <v>4963</v>
      </c>
      <c r="T70" s="14" t="s">
        <v>322</v>
      </c>
      <c r="U70" s="15">
        <v>1</v>
      </c>
      <c r="V70" s="16">
        <v>556</v>
      </c>
      <c r="W70" s="17">
        <v>154.65800479999999</v>
      </c>
      <c r="X70" s="22">
        <f t="shared" si="18"/>
        <v>0.56899738305689052</v>
      </c>
      <c r="Y70" s="5">
        <f t="shared" ref="Y70:Y133" si="20">Y69+1</f>
        <v>67</v>
      </c>
    </row>
    <row r="71" spans="1:25" x14ac:dyDescent="0.25">
      <c r="A71" s="161">
        <v>3276</v>
      </c>
      <c r="B71" s="327" t="s">
        <v>202</v>
      </c>
      <c r="C71" s="162">
        <v>741</v>
      </c>
      <c r="D71" s="163">
        <v>511598.04</v>
      </c>
      <c r="E71" s="163">
        <v>0</v>
      </c>
      <c r="F71" s="163">
        <v>0</v>
      </c>
      <c r="G71" s="163">
        <v>0</v>
      </c>
      <c r="H71" s="163">
        <v>0</v>
      </c>
      <c r="I71" s="163">
        <v>0</v>
      </c>
      <c r="J71" s="163">
        <v>0</v>
      </c>
      <c r="K71" s="163">
        <f t="shared" si="12"/>
        <v>511598.04</v>
      </c>
      <c r="L71" s="164">
        <f t="shared" si="13"/>
        <v>690.42</v>
      </c>
      <c r="M71" s="164">
        <f t="shared" si="14"/>
        <v>67.12</v>
      </c>
      <c r="N71" s="164">
        <f t="shared" si="15"/>
        <v>49735.920000000006</v>
      </c>
      <c r="O71" s="169">
        <f t="shared" si="16"/>
        <v>2.8304186579494869E-3</v>
      </c>
      <c r="P71" s="286">
        <f t="shared" si="19"/>
        <v>35380.230000000003</v>
      </c>
      <c r="Q71" s="9"/>
      <c r="R71" s="12">
        <f t="shared" si="17"/>
        <v>-1982</v>
      </c>
      <c r="S71" s="13">
        <v>5258</v>
      </c>
      <c r="T71" s="14" t="s">
        <v>332</v>
      </c>
      <c r="U71" s="15">
        <v>3</v>
      </c>
      <c r="V71" s="16">
        <v>254</v>
      </c>
      <c r="W71" s="17">
        <v>19.442899700000002</v>
      </c>
      <c r="X71" s="22">
        <f t="shared" si="18"/>
        <v>38.111599166455605</v>
      </c>
      <c r="Y71" s="5">
        <f t="shared" si="20"/>
        <v>68</v>
      </c>
    </row>
    <row r="72" spans="1:25" x14ac:dyDescent="0.25">
      <c r="A72" s="161">
        <v>3297</v>
      </c>
      <c r="B72" s="327" t="s">
        <v>204</v>
      </c>
      <c r="C72" s="162">
        <v>1249</v>
      </c>
      <c r="D72" s="163">
        <v>1530031.27</v>
      </c>
      <c r="E72" s="163">
        <v>0</v>
      </c>
      <c r="F72" s="163">
        <v>26002.06</v>
      </c>
      <c r="G72" s="163">
        <v>0</v>
      </c>
      <c r="H72" s="163">
        <v>0</v>
      </c>
      <c r="I72" s="163">
        <v>0</v>
      </c>
      <c r="J72" s="163">
        <v>0</v>
      </c>
      <c r="K72" s="163">
        <f t="shared" si="12"/>
        <v>1504029.21</v>
      </c>
      <c r="L72" s="164">
        <f t="shared" si="13"/>
        <v>1204.19</v>
      </c>
      <c r="M72" s="164">
        <f t="shared" si="14"/>
        <v>580.89</v>
      </c>
      <c r="N72" s="164">
        <f t="shared" si="15"/>
        <v>725531.61</v>
      </c>
      <c r="O72" s="169">
        <f t="shared" si="16"/>
        <v>4.1289237353529004E-2</v>
      </c>
      <c r="P72" s="286">
        <f t="shared" si="19"/>
        <v>516115.47</v>
      </c>
      <c r="Q72" s="9"/>
      <c r="R72" s="12">
        <f t="shared" si="17"/>
        <v>-3437</v>
      </c>
      <c r="S72" s="13">
        <v>6734</v>
      </c>
      <c r="T72" s="14" t="s">
        <v>421</v>
      </c>
      <c r="U72" s="15">
        <v>1</v>
      </c>
      <c r="V72" s="16">
        <v>1319</v>
      </c>
      <c r="W72" s="17">
        <v>80.055702199999999</v>
      </c>
      <c r="X72" s="22">
        <f t="shared" si="18"/>
        <v>15.601636931241607</v>
      </c>
      <c r="Y72" s="5">
        <f t="shared" si="20"/>
        <v>69</v>
      </c>
    </row>
    <row r="73" spans="1:25" x14ac:dyDescent="0.25">
      <c r="A73" s="161">
        <v>3304</v>
      </c>
      <c r="B73" s="327" t="s">
        <v>205</v>
      </c>
      <c r="C73" s="162">
        <v>691</v>
      </c>
      <c r="D73" s="163">
        <v>612386.16</v>
      </c>
      <c r="E73" s="163">
        <v>50</v>
      </c>
      <c r="F73" s="163">
        <v>0</v>
      </c>
      <c r="G73" s="163">
        <v>0</v>
      </c>
      <c r="H73" s="163">
        <v>0</v>
      </c>
      <c r="I73" s="163">
        <v>0</v>
      </c>
      <c r="J73" s="163">
        <v>0</v>
      </c>
      <c r="K73" s="163">
        <f t="shared" si="12"/>
        <v>612336.16</v>
      </c>
      <c r="L73" s="164">
        <f t="shared" si="13"/>
        <v>886.16</v>
      </c>
      <c r="M73" s="164">
        <f t="shared" si="14"/>
        <v>262.86</v>
      </c>
      <c r="N73" s="164">
        <f t="shared" si="15"/>
        <v>181636.26</v>
      </c>
      <c r="O73" s="169">
        <f t="shared" si="16"/>
        <v>1.0336727646018491E-2</v>
      </c>
      <c r="P73" s="286">
        <f t="shared" si="19"/>
        <v>129209.1</v>
      </c>
      <c r="Q73" s="9"/>
      <c r="R73" s="12">
        <f t="shared" si="17"/>
        <v>-2989</v>
      </c>
      <c r="S73" s="13">
        <v>6293</v>
      </c>
      <c r="T73" s="14" t="s">
        <v>396</v>
      </c>
      <c r="U73" s="15">
        <v>1</v>
      </c>
      <c r="V73" s="16">
        <v>659</v>
      </c>
      <c r="W73" s="17">
        <v>488.0559998</v>
      </c>
      <c r="X73" s="22">
        <f t="shared" si="18"/>
        <v>1.4158211358597461</v>
      </c>
      <c r="Y73" s="5">
        <f t="shared" si="20"/>
        <v>70</v>
      </c>
    </row>
    <row r="74" spans="1:25" x14ac:dyDescent="0.25">
      <c r="A74" s="161">
        <v>3434</v>
      </c>
      <c r="B74" s="327" t="s">
        <v>218</v>
      </c>
      <c r="C74" s="162">
        <v>938</v>
      </c>
      <c r="D74" s="163">
        <v>927617.5</v>
      </c>
      <c r="E74" s="163">
        <v>0</v>
      </c>
      <c r="F74" s="163">
        <v>0</v>
      </c>
      <c r="G74" s="163">
        <v>0</v>
      </c>
      <c r="H74" s="163">
        <v>0</v>
      </c>
      <c r="I74" s="163">
        <v>0</v>
      </c>
      <c r="J74" s="163">
        <v>0</v>
      </c>
      <c r="K74" s="163">
        <f t="shared" si="12"/>
        <v>927617.5</v>
      </c>
      <c r="L74" s="164">
        <f t="shared" si="13"/>
        <v>988.93</v>
      </c>
      <c r="M74" s="164">
        <f t="shared" si="14"/>
        <v>365.63</v>
      </c>
      <c r="N74" s="164">
        <f t="shared" si="15"/>
        <v>342960.94</v>
      </c>
      <c r="O74" s="169">
        <f t="shared" si="16"/>
        <v>1.9517544734748937E-2</v>
      </c>
      <c r="P74" s="286">
        <f t="shared" si="19"/>
        <v>243969.31</v>
      </c>
      <c r="Q74" s="9"/>
      <c r="R74" s="12">
        <f t="shared" si="17"/>
        <v>-3174</v>
      </c>
      <c r="S74" s="13">
        <v>6608</v>
      </c>
      <c r="T74" s="14" t="s">
        <v>414</v>
      </c>
      <c r="U74" s="15">
        <v>1</v>
      </c>
      <c r="V74" s="16">
        <v>1538</v>
      </c>
      <c r="W74" s="17">
        <v>129.62600710000001</v>
      </c>
      <c r="X74" s="22">
        <f t="shared" si="18"/>
        <v>7.2362022173249514</v>
      </c>
      <c r="Y74" s="5">
        <f t="shared" si="20"/>
        <v>71</v>
      </c>
    </row>
    <row r="75" spans="1:25" x14ac:dyDescent="0.25">
      <c r="A75" s="161">
        <v>3484</v>
      </c>
      <c r="B75" s="327" t="s">
        <v>222</v>
      </c>
      <c r="C75" s="162">
        <v>147</v>
      </c>
      <c r="D75" s="163">
        <v>187763.42</v>
      </c>
      <c r="E75" s="163">
        <v>0</v>
      </c>
      <c r="F75" s="163">
        <v>0</v>
      </c>
      <c r="G75" s="163">
        <v>0</v>
      </c>
      <c r="H75" s="163">
        <v>0</v>
      </c>
      <c r="I75" s="163">
        <v>0</v>
      </c>
      <c r="J75" s="163">
        <v>0</v>
      </c>
      <c r="K75" s="163">
        <f t="shared" si="12"/>
        <v>187763.42</v>
      </c>
      <c r="L75" s="164">
        <f t="shared" si="13"/>
        <v>1277.3</v>
      </c>
      <c r="M75" s="164">
        <f t="shared" si="14"/>
        <v>654</v>
      </c>
      <c r="N75" s="164">
        <f t="shared" si="15"/>
        <v>96138</v>
      </c>
      <c r="O75" s="169">
        <f t="shared" si="16"/>
        <v>5.4711120039188524E-3</v>
      </c>
      <c r="P75" s="286">
        <f t="shared" si="19"/>
        <v>68388.899999999994</v>
      </c>
      <c r="Q75" s="9"/>
      <c r="R75" s="12">
        <f t="shared" si="17"/>
        <v>-2172</v>
      </c>
      <c r="S75" s="13">
        <v>5656</v>
      </c>
      <c r="T75" s="14" t="s">
        <v>358</v>
      </c>
      <c r="U75" s="15">
        <v>1</v>
      </c>
      <c r="V75" s="16">
        <v>8389</v>
      </c>
      <c r="W75" s="17">
        <v>80.242500300000003</v>
      </c>
      <c r="X75" s="23">
        <f t="shared" si="18"/>
        <v>1.8319469040772149</v>
      </c>
      <c r="Y75" s="5">
        <f t="shared" si="20"/>
        <v>72</v>
      </c>
    </row>
    <row r="76" spans="1:25" ht="15.65" customHeight="1" x14ac:dyDescent="0.25">
      <c r="A76" s="161">
        <v>3500</v>
      </c>
      <c r="B76" s="327" t="s">
        <v>223</v>
      </c>
      <c r="C76" s="162">
        <v>2637</v>
      </c>
      <c r="D76" s="163">
        <v>1983104.38</v>
      </c>
      <c r="E76" s="163">
        <v>0</v>
      </c>
      <c r="F76" s="163">
        <v>0</v>
      </c>
      <c r="G76" s="163">
        <v>0</v>
      </c>
      <c r="H76" s="163">
        <v>0</v>
      </c>
      <c r="I76" s="163">
        <v>0</v>
      </c>
      <c r="J76" s="163">
        <v>0</v>
      </c>
      <c r="K76" s="163">
        <f t="shared" si="12"/>
        <v>1983104.38</v>
      </c>
      <c r="L76" s="164">
        <f t="shared" si="13"/>
        <v>752.03</v>
      </c>
      <c r="M76" s="164">
        <f t="shared" si="14"/>
        <v>128.72999999999999</v>
      </c>
      <c r="N76" s="164">
        <f t="shared" si="15"/>
        <v>339461.00999999995</v>
      </c>
      <c r="O76" s="169">
        <f t="shared" si="16"/>
        <v>1.9318367416353757E-2</v>
      </c>
      <c r="P76" s="286">
        <f t="shared" si="19"/>
        <v>241479.59</v>
      </c>
      <c r="Q76" s="9"/>
      <c r="R76" s="12">
        <f t="shared" si="17"/>
        <v>-3045</v>
      </c>
      <c r="S76" s="13">
        <v>6545</v>
      </c>
      <c r="T76" s="14" t="s">
        <v>413</v>
      </c>
      <c r="U76" s="15">
        <v>2</v>
      </c>
      <c r="V76" s="16">
        <v>1072</v>
      </c>
      <c r="W76" s="17">
        <v>48.335899400000002</v>
      </c>
      <c r="X76" s="22">
        <f t="shared" si="18"/>
        <v>54.555724269816729</v>
      </c>
      <c r="Y76" s="5">
        <f t="shared" si="20"/>
        <v>73</v>
      </c>
    </row>
    <row r="77" spans="1:25" x14ac:dyDescent="0.25">
      <c r="A77" s="161">
        <v>3640</v>
      </c>
      <c r="B77" s="327" t="s">
        <v>232</v>
      </c>
      <c r="C77" s="162">
        <v>590</v>
      </c>
      <c r="D77" s="163">
        <v>631398.46</v>
      </c>
      <c r="E77" s="163">
        <v>0</v>
      </c>
      <c r="F77" s="163">
        <v>0</v>
      </c>
      <c r="G77" s="163">
        <v>133202.53</v>
      </c>
      <c r="H77" s="163">
        <v>0</v>
      </c>
      <c r="I77" s="163">
        <v>0</v>
      </c>
      <c r="J77" s="163">
        <v>0</v>
      </c>
      <c r="K77" s="163">
        <f t="shared" si="12"/>
        <v>498195.92999999993</v>
      </c>
      <c r="L77" s="164">
        <f t="shared" si="13"/>
        <v>844.4</v>
      </c>
      <c r="M77" s="164">
        <f t="shared" si="14"/>
        <v>221.1</v>
      </c>
      <c r="N77" s="164">
        <f t="shared" si="15"/>
        <v>130449</v>
      </c>
      <c r="O77" s="169">
        <f t="shared" si="16"/>
        <v>7.4237147621045831E-3</v>
      </c>
      <c r="P77" s="286">
        <f t="shared" si="19"/>
        <v>92796.43</v>
      </c>
      <c r="Q77" s="9"/>
      <c r="R77" s="12">
        <f t="shared" si="17"/>
        <v>-2352</v>
      </c>
      <c r="S77" s="13">
        <v>5992</v>
      </c>
      <c r="T77" s="14" t="s">
        <v>377</v>
      </c>
      <c r="U77" s="15">
        <v>1</v>
      </c>
      <c r="V77" s="16">
        <v>409</v>
      </c>
      <c r="W77" s="17">
        <v>350.1530151</v>
      </c>
      <c r="X77" s="22">
        <f t="shared" si="18"/>
        <v>1.6849776370810408</v>
      </c>
      <c r="Y77" s="5">
        <f t="shared" si="20"/>
        <v>74</v>
      </c>
    </row>
    <row r="78" spans="1:25" x14ac:dyDescent="0.25">
      <c r="A78" s="161">
        <v>3689</v>
      </c>
      <c r="B78" s="327" t="s">
        <v>239</v>
      </c>
      <c r="C78" s="162">
        <v>741</v>
      </c>
      <c r="D78" s="163">
        <v>591932.85</v>
      </c>
      <c r="E78" s="163">
        <v>0</v>
      </c>
      <c r="F78" s="163">
        <v>0</v>
      </c>
      <c r="G78" s="163">
        <v>0</v>
      </c>
      <c r="H78" s="163">
        <v>0</v>
      </c>
      <c r="I78" s="163">
        <v>0</v>
      </c>
      <c r="J78" s="163">
        <v>0</v>
      </c>
      <c r="K78" s="163">
        <f t="shared" si="12"/>
        <v>591932.85</v>
      </c>
      <c r="L78" s="164">
        <f t="shared" si="13"/>
        <v>798.83</v>
      </c>
      <c r="M78" s="164">
        <f t="shared" si="14"/>
        <v>175.53</v>
      </c>
      <c r="N78" s="164">
        <f t="shared" si="15"/>
        <v>130067.73</v>
      </c>
      <c r="O78" s="169">
        <f t="shared" si="16"/>
        <v>7.4020170892412597E-3</v>
      </c>
      <c r="P78" s="286">
        <f t="shared" si="19"/>
        <v>92525.21</v>
      </c>
      <c r="Q78" s="9"/>
      <c r="R78" s="12">
        <f t="shared" si="17"/>
        <v>-2296</v>
      </c>
      <c r="S78" s="13">
        <v>5985</v>
      </c>
      <c r="T78" s="14" t="s">
        <v>376</v>
      </c>
      <c r="U78" s="15">
        <v>1</v>
      </c>
      <c r="V78" s="16">
        <v>1177</v>
      </c>
      <c r="W78" s="17">
        <v>188.3589935</v>
      </c>
      <c r="X78" s="22">
        <f t="shared" si="18"/>
        <v>3.9339772751546374</v>
      </c>
      <c r="Y78" s="5">
        <f t="shared" si="20"/>
        <v>75</v>
      </c>
    </row>
    <row r="79" spans="1:25" x14ac:dyDescent="0.25">
      <c r="A79" s="161">
        <v>3871</v>
      </c>
      <c r="B79" s="327" t="s">
        <v>247</v>
      </c>
      <c r="C79" s="162">
        <v>727</v>
      </c>
      <c r="D79" s="163">
        <v>522837.66</v>
      </c>
      <c r="E79" s="163">
        <v>0</v>
      </c>
      <c r="F79" s="163">
        <v>0</v>
      </c>
      <c r="G79" s="163">
        <v>0</v>
      </c>
      <c r="H79" s="163">
        <v>0</v>
      </c>
      <c r="I79" s="163">
        <v>0</v>
      </c>
      <c r="J79" s="163">
        <v>0</v>
      </c>
      <c r="K79" s="163">
        <f t="shared" si="12"/>
        <v>522837.66</v>
      </c>
      <c r="L79" s="164">
        <f t="shared" si="13"/>
        <v>719.17</v>
      </c>
      <c r="M79" s="164">
        <f t="shared" si="14"/>
        <v>95.87</v>
      </c>
      <c r="N79" s="164">
        <f t="shared" si="15"/>
        <v>69697.490000000005</v>
      </c>
      <c r="O79" s="169">
        <f t="shared" si="16"/>
        <v>3.9664105159459753E-3</v>
      </c>
      <c r="P79" s="286">
        <f t="shared" si="19"/>
        <v>49580.13</v>
      </c>
      <c r="Q79" s="9"/>
      <c r="R79" s="12">
        <f t="shared" si="17"/>
        <v>-1568</v>
      </c>
      <c r="S79" s="13">
        <v>5439</v>
      </c>
      <c r="T79" s="14" t="s">
        <v>345</v>
      </c>
      <c r="U79" s="15">
        <v>1</v>
      </c>
      <c r="V79" s="16">
        <v>3069</v>
      </c>
      <c r="W79" s="17">
        <v>4.8572302000000001</v>
      </c>
      <c r="X79" s="23">
        <f t="shared" si="18"/>
        <v>149.67377910151345</v>
      </c>
      <c r="Y79" s="5">
        <f t="shared" si="20"/>
        <v>76</v>
      </c>
    </row>
    <row r="80" spans="1:25" x14ac:dyDescent="0.25">
      <c r="A80" s="161">
        <v>3906</v>
      </c>
      <c r="B80" s="327" t="s">
        <v>250</v>
      </c>
      <c r="C80" s="162">
        <v>1142</v>
      </c>
      <c r="D80" s="163">
        <v>868950.5</v>
      </c>
      <c r="E80" s="163">
        <v>0</v>
      </c>
      <c r="F80" s="163">
        <v>0</v>
      </c>
      <c r="G80" s="163">
        <v>0</v>
      </c>
      <c r="H80" s="163">
        <v>0</v>
      </c>
      <c r="I80" s="163">
        <v>0</v>
      </c>
      <c r="J80" s="163">
        <v>0</v>
      </c>
      <c r="K80" s="163">
        <f t="shared" si="12"/>
        <v>868950.5</v>
      </c>
      <c r="L80" s="164">
        <f t="shared" si="13"/>
        <v>760.9</v>
      </c>
      <c r="M80" s="164">
        <f t="shared" si="14"/>
        <v>137.6</v>
      </c>
      <c r="N80" s="164">
        <f t="shared" si="15"/>
        <v>157139.19999999998</v>
      </c>
      <c r="O80" s="169">
        <f t="shared" si="16"/>
        <v>8.9426258441636531E-3</v>
      </c>
      <c r="P80" s="286">
        <f t="shared" si="19"/>
        <v>111782.82</v>
      </c>
      <c r="Q80" s="9"/>
      <c r="R80" s="12">
        <f t="shared" si="17"/>
        <v>-2268</v>
      </c>
      <c r="S80" s="13">
        <v>6174</v>
      </c>
      <c r="T80" s="14" t="s">
        <v>387</v>
      </c>
      <c r="U80" s="15">
        <v>1</v>
      </c>
      <c r="V80" s="16">
        <v>12671</v>
      </c>
      <c r="W80" s="17">
        <v>70.546501199999994</v>
      </c>
      <c r="X80" s="23">
        <f t="shared" si="18"/>
        <v>16.187904156471479</v>
      </c>
      <c r="Y80" s="5">
        <f t="shared" si="20"/>
        <v>77</v>
      </c>
    </row>
    <row r="81" spans="1:25" x14ac:dyDescent="0.25">
      <c r="A81" s="161">
        <v>3920</v>
      </c>
      <c r="B81" s="327" t="s">
        <v>251</v>
      </c>
      <c r="C81" s="162">
        <v>305</v>
      </c>
      <c r="D81" s="163">
        <v>206592.08</v>
      </c>
      <c r="E81" s="163">
        <v>0</v>
      </c>
      <c r="F81" s="163">
        <v>0</v>
      </c>
      <c r="G81" s="163">
        <v>0</v>
      </c>
      <c r="H81" s="163">
        <v>0</v>
      </c>
      <c r="I81" s="163">
        <v>0</v>
      </c>
      <c r="J81" s="163">
        <v>0</v>
      </c>
      <c r="K81" s="163">
        <f t="shared" si="12"/>
        <v>206592.08</v>
      </c>
      <c r="L81" s="164">
        <f t="shared" si="13"/>
        <v>677.35</v>
      </c>
      <c r="M81" s="164">
        <f t="shared" si="14"/>
        <v>54.05</v>
      </c>
      <c r="N81" s="164">
        <f t="shared" si="15"/>
        <v>16485.25</v>
      </c>
      <c r="O81" s="169">
        <f t="shared" si="16"/>
        <v>9.3815815975580171E-4</v>
      </c>
      <c r="P81" s="286">
        <f t="shared" si="19"/>
        <v>11726.98</v>
      </c>
      <c r="Q81" s="9"/>
      <c r="R81" s="12">
        <f t="shared" si="17"/>
        <v>-700</v>
      </c>
      <c r="S81" s="13">
        <v>4620</v>
      </c>
      <c r="T81" s="14" t="s">
        <v>303</v>
      </c>
      <c r="U81" s="15">
        <v>1</v>
      </c>
      <c r="V81" s="16">
        <v>19847</v>
      </c>
      <c r="W81" s="17">
        <v>101.2669983</v>
      </c>
      <c r="X81" s="23">
        <f t="shared" si="18"/>
        <v>3.0118400379208237</v>
      </c>
      <c r="Y81" s="5">
        <f t="shared" si="20"/>
        <v>78</v>
      </c>
    </row>
    <row r="82" spans="1:25" x14ac:dyDescent="0.25">
      <c r="A82" s="161">
        <v>3948</v>
      </c>
      <c r="B82" s="327" t="s">
        <v>255</v>
      </c>
      <c r="C82" s="162">
        <v>633</v>
      </c>
      <c r="D82" s="163">
        <v>408020.73</v>
      </c>
      <c r="E82" s="163">
        <v>0</v>
      </c>
      <c r="F82" s="163">
        <v>0</v>
      </c>
      <c r="G82" s="163">
        <v>0</v>
      </c>
      <c r="H82" s="163">
        <v>0</v>
      </c>
      <c r="I82" s="163">
        <v>0</v>
      </c>
      <c r="J82" s="163">
        <v>0</v>
      </c>
      <c r="K82" s="163">
        <f t="shared" si="12"/>
        <v>408020.73</v>
      </c>
      <c r="L82" s="164">
        <f t="shared" si="13"/>
        <v>644.58000000000004</v>
      </c>
      <c r="M82" s="164">
        <f t="shared" si="14"/>
        <v>21.28</v>
      </c>
      <c r="N82" s="164">
        <f t="shared" si="15"/>
        <v>13470.240000000002</v>
      </c>
      <c r="O82" s="169">
        <f t="shared" si="16"/>
        <v>7.6657712621094561E-4</v>
      </c>
      <c r="P82" s="286">
        <f t="shared" si="19"/>
        <v>9582.2099999999991</v>
      </c>
      <c r="Q82" s="9"/>
      <c r="R82" s="12">
        <f t="shared" si="17"/>
        <v>-665</v>
      </c>
      <c r="S82" s="13">
        <v>4613</v>
      </c>
      <c r="T82" s="14" t="s">
        <v>302</v>
      </c>
      <c r="U82" s="15">
        <v>1</v>
      </c>
      <c r="V82" s="16">
        <v>3890</v>
      </c>
      <c r="W82" s="17">
        <v>183.8849945</v>
      </c>
      <c r="X82" s="22">
        <f t="shared" si="18"/>
        <v>3.4423689748105031</v>
      </c>
      <c r="Y82" s="5">
        <f t="shared" si="20"/>
        <v>79</v>
      </c>
    </row>
    <row r="83" spans="1:25" x14ac:dyDescent="0.25">
      <c r="A83" s="161">
        <v>616</v>
      </c>
      <c r="B83" s="327" t="s">
        <v>41</v>
      </c>
      <c r="C83" s="162">
        <v>134</v>
      </c>
      <c r="D83" s="163">
        <v>284511.2</v>
      </c>
      <c r="E83" s="163">
        <v>0</v>
      </c>
      <c r="F83" s="163">
        <v>0</v>
      </c>
      <c r="G83" s="163">
        <v>0</v>
      </c>
      <c r="H83" s="163">
        <v>0</v>
      </c>
      <c r="I83" s="163">
        <v>0</v>
      </c>
      <c r="J83" s="163">
        <v>0</v>
      </c>
      <c r="K83" s="163">
        <f t="shared" si="12"/>
        <v>284511.2</v>
      </c>
      <c r="L83" s="164">
        <f t="shared" si="13"/>
        <v>2123.2199999999998</v>
      </c>
      <c r="M83" s="164">
        <f t="shared" si="14"/>
        <v>1499.92</v>
      </c>
      <c r="N83" s="164">
        <f t="shared" si="15"/>
        <v>200989.28</v>
      </c>
      <c r="O83" s="169">
        <f t="shared" si="16"/>
        <v>1.1438087566487834E-2</v>
      </c>
      <c r="P83" s="286">
        <f t="shared" si="19"/>
        <v>142976.09</v>
      </c>
      <c r="Q83" s="9"/>
      <c r="R83" s="12">
        <f t="shared" si="17"/>
        <v>-5754</v>
      </c>
      <c r="S83" s="13">
        <v>6370</v>
      </c>
      <c r="T83" s="14" t="s">
        <v>403</v>
      </c>
      <c r="U83" s="15">
        <v>1</v>
      </c>
      <c r="V83" s="16">
        <v>1760</v>
      </c>
      <c r="W83" s="17">
        <v>94.627799999999993</v>
      </c>
      <c r="X83" s="22">
        <f t="shared" si="18"/>
        <v>1.4160743460167098</v>
      </c>
      <c r="Y83" s="5">
        <f t="shared" si="20"/>
        <v>80</v>
      </c>
    </row>
    <row r="84" spans="1:25" ht="15.65" customHeight="1" x14ac:dyDescent="0.25">
      <c r="A84" s="161">
        <v>1526</v>
      </c>
      <c r="B84" s="327" t="s">
        <v>93</v>
      </c>
      <c r="C84" s="162">
        <v>1278</v>
      </c>
      <c r="D84" s="163">
        <v>1114105.45</v>
      </c>
      <c r="E84" s="163">
        <v>0</v>
      </c>
      <c r="F84" s="163">
        <v>0</v>
      </c>
      <c r="G84" s="163">
        <v>0</v>
      </c>
      <c r="H84" s="163">
        <v>0</v>
      </c>
      <c r="I84" s="163">
        <v>0</v>
      </c>
      <c r="J84" s="163">
        <v>0</v>
      </c>
      <c r="K84" s="163">
        <f t="shared" si="12"/>
        <v>1114105.45</v>
      </c>
      <c r="L84" s="164">
        <f t="shared" si="13"/>
        <v>871.76</v>
      </c>
      <c r="M84" s="164">
        <f t="shared" si="14"/>
        <v>248.46</v>
      </c>
      <c r="N84" s="164">
        <f t="shared" si="15"/>
        <v>317531.88</v>
      </c>
      <c r="O84" s="169">
        <f t="shared" si="16"/>
        <v>1.807040379761302E-2</v>
      </c>
      <c r="P84" s="286">
        <f t="shared" si="19"/>
        <v>225880.05</v>
      </c>
      <c r="Q84" s="9"/>
      <c r="R84" s="12">
        <f t="shared" si="17"/>
        <v>-4956</v>
      </c>
      <c r="S84" s="13">
        <v>6482</v>
      </c>
      <c r="T84" s="14" t="s">
        <v>412</v>
      </c>
      <c r="U84" s="15">
        <v>1</v>
      </c>
      <c r="V84" s="16">
        <v>581</v>
      </c>
      <c r="W84" s="17">
        <v>10.264599799999999</v>
      </c>
      <c r="X84" s="23">
        <f t="shared" si="18"/>
        <v>124.50558471846122</v>
      </c>
      <c r="Y84" s="5">
        <f t="shared" si="20"/>
        <v>81</v>
      </c>
    </row>
    <row r="85" spans="1:25" x14ac:dyDescent="0.25">
      <c r="A85" s="161">
        <v>3654</v>
      </c>
      <c r="B85" s="327" t="s">
        <v>234</v>
      </c>
      <c r="C85" s="162">
        <v>341</v>
      </c>
      <c r="D85" s="163">
        <v>306475.46000000002</v>
      </c>
      <c r="E85" s="163">
        <v>0</v>
      </c>
      <c r="F85" s="163">
        <v>0</v>
      </c>
      <c r="G85" s="163">
        <v>0</v>
      </c>
      <c r="H85" s="163">
        <v>0</v>
      </c>
      <c r="I85" s="163">
        <v>0</v>
      </c>
      <c r="J85" s="163">
        <v>0</v>
      </c>
      <c r="K85" s="163">
        <f t="shared" si="12"/>
        <v>306475.46000000002</v>
      </c>
      <c r="L85" s="164">
        <f t="shared" si="13"/>
        <v>898.76</v>
      </c>
      <c r="M85" s="164">
        <f t="shared" si="14"/>
        <v>275.45999999999998</v>
      </c>
      <c r="N85" s="164">
        <f t="shared" si="15"/>
        <v>93931.859999999986</v>
      </c>
      <c r="O85" s="169">
        <f t="shared" si="16"/>
        <v>5.3455629074499683E-3</v>
      </c>
      <c r="P85" s="286">
        <f t="shared" si="19"/>
        <v>66819.539999999994</v>
      </c>
      <c r="Q85" s="9"/>
      <c r="R85" s="12">
        <f t="shared" si="17"/>
        <v>-1974</v>
      </c>
      <c r="S85" s="13">
        <v>5628</v>
      </c>
      <c r="T85" s="14" t="s">
        <v>356</v>
      </c>
      <c r="U85" s="15">
        <v>1</v>
      </c>
      <c r="V85" s="16">
        <v>928</v>
      </c>
      <c r="W85" s="17">
        <v>115.8669968</v>
      </c>
      <c r="X85" s="22">
        <f t="shared" si="18"/>
        <v>2.9430295892505605</v>
      </c>
      <c r="Y85" s="5">
        <f t="shared" si="20"/>
        <v>82</v>
      </c>
    </row>
    <row r="86" spans="1:25" x14ac:dyDescent="0.25">
      <c r="A86" s="161">
        <v>3990</v>
      </c>
      <c r="B86" s="327" t="s">
        <v>261</v>
      </c>
      <c r="C86" s="162">
        <v>669</v>
      </c>
      <c r="D86" s="163">
        <v>680055.42</v>
      </c>
      <c r="E86" s="163">
        <v>0</v>
      </c>
      <c r="F86" s="163">
        <v>0</v>
      </c>
      <c r="G86" s="163">
        <v>0</v>
      </c>
      <c r="H86" s="163">
        <v>0</v>
      </c>
      <c r="I86" s="163">
        <v>0</v>
      </c>
      <c r="J86" s="163">
        <v>0</v>
      </c>
      <c r="K86" s="163">
        <f t="shared" si="12"/>
        <v>680055.42</v>
      </c>
      <c r="L86" s="164">
        <f t="shared" si="13"/>
        <v>1016.53</v>
      </c>
      <c r="M86" s="164">
        <f t="shared" si="14"/>
        <v>393.23</v>
      </c>
      <c r="N86" s="164">
        <f t="shared" si="15"/>
        <v>263070.87</v>
      </c>
      <c r="O86" s="169">
        <f t="shared" si="16"/>
        <v>1.4971085260129979E-2</v>
      </c>
      <c r="P86" s="286">
        <f t="shared" si="19"/>
        <v>187138.57</v>
      </c>
      <c r="Q86" s="9"/>
      <c r="R86" s="12">
        <f t="shared" si="17"/>
        <v>-2480</v>
      </c>
      <c r="S86" s="13">
        <v>6470</v>
      </c>
      <c r="T86" s="14" t="s">
        <v>410</v>
      </c>
      <c r="U86" s="15">
        <v>1</v>
      </c>
      <c r="V86" s="16">
        <v>2144</v>
      </c>
      <c r="W86" s="17">
        <v>8.1212397000000003</v>
      </c>
      <c r="X86" s="23">
        <f t="shared" si="18"/>
        <v>82.376585929362477</v>
      </c>
      <c r="Y86" s="5">
        <f t="shared" si="20"/>
        <v>83</v>
      </c>
    </row>
    <row r="87" spans="1:25" x14ac:dyDescent="0.25">
      <c r="A87" s="161">
        <v>4011</v>
      </c>
      <c r="B87" s="327" t="s">
        <v>262</v>
      </c>
      <c r="C87" s="162">
        <v>91</v>
      </c>
      <c r="D87" s="163">
        <v>61656.84</v>
      </c>
      <c r="E87" s="163">
        <v>0</v>
      </c>
      <c r="F87" s="163">
        <v>0</v>
      </c>
      <c r="G87" s="163">
        <v>0</v>
      </c>
      <c r="H87" s="163">
        <v>0</v>
      </c>
      <c r="I87" s="163">
        <v>0</v>
      </c>
      <c r="J87" s="163">
        <v>0</v>
      </c>
      <c r="K87" s="163">
        <f t="shared" si="12"/>
        <v>61656.84</v>
      </c>
      <c r="L87" s="164">
        <f t="shared" si="13"/>
        <v>677.55</v>
      </c>
      <c r="M87" s="164">
        <f t="shared" si="14"/>
        <v>54.25</v>
      </c>
      <c r="N87" s="164">
        <f t="shared" si="15"/>
        <v>4936.75</v>
      </c>
      <c r="O87" s="169">
        <f t="shared" si="16"/>
        <v>2.8094522650092988E-4</v>
      </c>
      <c r="P87" s="286">
        <f t="shared" si="19"/>
        <v>3511.82</v>
      </c>
      <c r="Q87" s="9"/>
      <c r="R87" s="12">
        <f t="shared" si="17"/>
        <v>-504</v>
      </c>
      <c r="S87" s="13">
        <v>4515</v>
      </c>
      <c r="T87" s="14" t="s">
        <v>453</v>
      </c>
      <c r="U87" s="15">
        <v>1</v>
      </c>
      <c r="V87" s="16">
        <v>2667</v>
      </c>
      <c r="W87" s="17">
        <v>31.1280003</v>
      </c>
      <c r="X87" s="23">
        <f t="shared" si="18"/>
        <v>2.9234129761942977</v>
      </c>
      <c r="Y87" s="5">
        <f t="shared" si="20"/>
        <v>84</v>
      </c>
    </row>
    <row r="88" spans="1:25" x14ac:dyDescent="0.25">
      <c r="A88" s="161">
        <v>4165</v>
      </c>
      <c r="B88" s="327" t="s">
        <v>273</v>
      </c>
      <c r="C88" s="162">
        <v>1680</v>
      </c>
      <c r="D88" s="163">
        <v>1063152.8799999999</v>
      </c>
      <c r="E88" s="163">
        <v>0</v>
      </c>
      <c r="F88" s="163">
        <v>5199.54</v>
      </c>
      <c r="G88" s="163">
        <v>1308</v>
      </c>
      <c r="H88" s="163">
        <v>0</v>
      </c>
      <c r="I88" s="163">
        <v>0</v>
      </c>
      <c r="J88" s="163">
        <v>0</v>
      </c>
      <c r="K88" s="163">
        <f t="shared" si="12"/>
        <v>1056645.3399999999</v>
      </c>
      <c r="L88" s="164">
        <f t="shared" si="13"/>
        <v>628.96</v>
      </c>
      <c r="M88" s="164">
        <f t="shared" si="14"/>
        <v>5.66</v>
      </c>
      <c r="N88" s="164">
        <f t="shared" si="15"/>
        <v>9508.8000000000011</v>
      </c>
      <c r="O88" s="169">
        <f t="shared" si="16"/>
        <v>5.4113576133124868E-4</v>
      </c>
      <c r="P88" s="286">
        <f t="shared" si="19"/>
        <v>6764.2</v>
      </c>
      <c r="Q88" s="9"/>
      <c r="R88" s="12">
        <f t="shared" si="17"/>
        <v>-392</v>
      </c>
      <c r="S88" s="13">
        <v>4557</v>
      </c>
      <c r="T88" s="14" t="s">
        <v>298</v>
      </c>
      <c r="U88" s="15">
        <v>1</v>
      </c>
      <c r="V88" s="16">
        <v>316</v>
      </c>
      <c r="W88" s="17">
        <v>88.644599900000003</v>
      </c>
      <c r="X88" s="22">
        <f t="shared" si="18"/>
        <v>18.952085089167401</v>
      </c>
      <c r="Y88" s="5">
        <f t="shared" si="20"/>
        <v>85</v>
      </c>
    </row>
    <row r="89" spans="1:25" x14ac:dyDescent="0.25">
      <c r="A89" s="161">
        <v>4186</v>
      </c>
      <c r="B89" s="327" t="s">
        <v>275</v>
      </c>
      <c r="C89" s="162">
        <v>927</v>
      </c>
      <c r="D89" s="163">
        <v>641584.17000000004</v>
      </c>
      <c r="E89" s="163">
        <v>0</v>
      </c>
      <c r="F89" s="163">
        <v>0</v>
      </c>
      <c r="G89" s="163">
        <v>0</v>
      </c>
      <c r="H89" s="163">
        <v>0</v>
      </c>
      <c r="I89" s="163">
        <v>0</v>
      </c>
      <c r="J89" s="163">
        <v>0</v>
      </c>
      <c r="K89" s="163">
        <f t="shared" si="12"/>
        <v>641584.17000000004</v>
      </c>
      <c r="L89" s="164">
        <f t="shared" si="13"/>
        <v>692.11</v>
      </c>
      <c r="M89" s="164">
        <f t="shared" si="14"/>
        <v>68.81</v>
      </c>
      <c r="N89" s="164">
        <f t="shared" si="15"/>
        <v>63786.87</v>
      </c>
      <c r="O89" s="169">
        <f t="shared" si="16"/>
        <v>3.6300433767023584E-3</v>
      </c>
      <c r="P89" s="286">
        <f t="shared" si="19"/>
        <v>45375.54</v>
      </c>
      <c r="Q89" s="9"/>
      <c r="R89" s="12">
        <f t="shared" si="17"/>
        <v>-1183</v>
      </c>
      <c r="S89" s="13">
        <v>5369</v>
      </c>
      <c r="T89" s="14" t="s">
        <v>340</v>
      </c>
      <c r="U89" s="15">
        <v>3</v>
      </c>
      <c r="V89" s="16">
        <v>445</v>
      </c>
      <c r="W89" s="17">
        <v>5.2439197999999996</v>
      </c>
      <c r="X89" s="23">
        <f t="shared" si="18"/>
        <v>176.77615893362824</v>
      </c>
      <c r="Y89" s="5">
        <f t="shared" si="20"/>
        <v>86</v>
      </c>
    </row>
    <row r="90" spans="1:25" x14ac:dyDescent="0.25">
      <c r="A90" s="161">
        <v>4207</v>
      </c>
      <c r="B90" s="327" t="s">
        <v>276</v>
      </c>
      <c r="C90" s="162">
        <v>490</v>
      </c>
      <c r="D90" s="163">
        <v>397566.24</v>
      </c>
      <c r="E90" s="163">
        <v>0</v>
      </c>
      <c r="F90" s="163">
        <v>0</v>
      </c>
      <c r="G90" s="163">
        <v>0</v>
      </c>
      <c r="H90" s="163">
        <v>0</v>
      </c>
      <c r="I90" s="163">
        <v>0</v>
      </c>
      <c r="J90" s="163">
        <v>0</v>
      </c>
      <c r="K90" s="163">
        <f t="shared" si="12"/>
        <v>397566.24</v>
      </c>
      <c r="L90" s="164">
        <f t="shared" si="13"/>
        <v>811.36</v>
      </c>
      <c r="M90" s="164">
        <f t="shared" si="14"/>
        <v>188.06</v>
      </c>
      <c r="N90" s="164">
        <f t="shared" si="15"/>
        <v>92149.4</v>
      </c>
      <c r="O90" s="169">
        <f t="shared" si="16"/>
        <v>5.2441249921354703E-3</v>
      </c>
      <c r="P90" s="286">
        <f t="shared" si="19"/>
        <v>65551.56</v>
      </c>
      <c r="Q90" s="9"/>
      <c r="R90" s="12">
        <f t="shared" si="17"/>
        <v>665</v>
      </c>
      <c r="S90" s="13">
        <v>3542</v>
      </c>
      <c r="T90" s="14" t="s">
        <v>454</v>
      </c>
      <c r="U90" s="15">
        <v>3</v>
      </c>
      <c r="V90" s="16">
        <v>295</v>
      </c>
      <c r="W90" s="17">
        <v>11.1774998</v>
      </c>
      <c r="X90" s="22">
        <f t="shared" si="18"/>
        <v>43.838068330808653</v>
      </c>
      <c r="Y90" s="5">
        <f t="shared" si="20"/>
        <v>87</v>
      </c>
    </row>
    <row r="91" spans="1:25" x14ac:dyDescent="0.25">
      <c r="A91" s="161">
        <v>4221</v>
      </c>
      <c r="B91" s="327" t="s">
        <v>277</v>
      </c>
      <c r="C91" s="162">
        <v>1093</v>
      </c>
      <c r="D91" s="163">
        <v>711580.42</v>
      </c>
      <c r="E91" s="163">
        <v>0</v>
      </c>
      <c r="F91" s="163">
        <v>0</v>
      </c>
      <c r="G91" s="163">
        <v>0</v>
      </c>
      <c r="H91" s="163">
        <v>0</v>
      </c>
      <c r="I91" s="163">
        <v>0</v>
      </c>
      <c r="J91" s="163">
        <v>0</v>
      </c>
      <c r="K91" s="163">
        <f t="shared" si="12"/>
        <v>711580.42</v>
      </c>
      <c r="L91" s="164">
        <f t="shared" si="13"/>
        <v>651.03</v>
      </c>
      <c r="M91" s="164">
        <f t="shared" si="14"/>
        <v>27.73</v>
      </c>
      <c r="N91" s="164">
        <f t="shared" si="15"/>
        <v>30308.89</v>
      </c>
      <c r="O91" s="169">
        <f t="shared" si="16"/>
        <v>1.7248469065765468E-3</v>
      </c>
      <c r="P91" s="286">
        <f t="shared" si="19"/>
        <v>21560.59</v>
      </c>
      <c r="Q91" s="9"/>
      <c r="R91" s="12">
        <f t="shared" si="17"/>
        <v>-630</v>
      </c>
      <c r="S91" s="13">
        <v>4851</v>
      </c>
      <c r="T91" s="14" t="s">
        <v>316</v>
      </c>
      <c r="U91" s="15">
        <v>1</v>
      </c>
      <c r="V91" s="16">
        <v>1410</v>
      </c>
      <c r="W91" s="17">
        <v>261.29299930000002</v>
      </c>
      <c r="X91" s="22">
        <f t="shared" si="18"/>
        <v>4.1830435676735709</v>
      </c>
      <c r="Y91" s="5">
        <f t="shared" si="20"/>
        <v>88</v>
      </c>
    </row>
    <row r="92" spans="1:25" x14ac:dyDescent="0.25">
      <c r="A92" s="161">
        <v>4235</v>
      </c>
      <c r="B92" s="327" t="s">
        <v>279</v>
      </c>
      <c r="C92" s="162">
        <v>162</v>
      </c>
      <c r="D92" s="163">
        <v>120383.19</v>
      </c>
      <c r="E92" s="163">
        <v>0</v>
      </c>
      <c r="F92" s="163">
        <v>0</v>
      </c>
      <c r="G92" s="163">
        <v>0</v>
      </c>
      <c r="H92" s="163">
        <v>0</v>
      </c>
      <c r="I92" s="163">
        <v>0</v>
      </c>
      <c r="J92" s="163">
        <v>0</v>
      </c>
      <c r="K92" s="163">
        <f t="shared" si="12"/>
        <v>120383.19</v>
      </c>
      <c r="L92" s="164">
        <f t="shared" si="13"/>
        <v>743.11</v>
      </c>
      <c r="M92" s="164">
        <f t="shared" si="14"/>
        <v>119.81</v>
      </c>
      <c r="N92" s="164">
        <f t="shared" si="15"/>
        <v>19409.22</v>
      </c>
      <c r="O92" s="169">
        <f t="shared" si="16"/>
        <v>1.1045582030903688E-3</v>
      </c>
      <c r="P92" s="286">
        <f t="shared" si="19"/>
        <v>13806.98</v>
      </c>
      <c r="Q92" s="9"/>
      <c r="R92" s="12">
        <f t="shared" si="17"/>
        <v>-406</v>
      </c>
      <c r="S92" s="13">
        <v>4641</v>
      </c>
      <c r="T92" s="14" t="s">
        <v>306</v>
      </c>
      <c r="U92" s="15">
        <v>1</v>
      </c>
      <c r="V92" s="16">
        <v>862</v>
      </c>
      <c r="W92" s="17">
        <v>91.440101600000006</v>
      </c>
      <c r="X92" s="22">
        <f t="shared" si="18"/>
        <v>1.7716515748053367</v>
      </c>
      <c r="Y92" s="5">
        <f t="shared" si="20"/>
        <v>89</v>
      </c>
    </row>
    <row r="93" spans="1:25" x14ac:dyDescent="0.25">
      <c r="A93" s="161">
        <v>490</v>
      </c>
      <c r="B93" s="327" t="s">
        <v>37</v>
      </c>
      <c r="C93" s="162">
        <v>474</v>
      </c>
      <c r="D93" s="163">
        <v>341585.68</v>
      </c>
      <c r="E93" s="163">
        <v>0</v>
      </c>
      <c r="F93" s="163">
        <v>0</v>
      </c>
      <c r="G93" s="163">
        <v>2633.33</v>
      </c>
      <c r="H93" s="163">
        <v>0</v>
      </c>
      <c r="I93" s="163">
        <v>0</v>
      </c>
      <c r="J93" s="163">
        <v>0</v>
      </c>
      <c r="K93" s="163">
        <f t="shared" si="12"/>
        <v>338952.35</v>
      </c>
      <c r="L93" s="164">
        <f t="shared" si="13"/>
        <v>715.09</v>
      </c>
      <c r="M93" s="164">
        <f t="shared" si="14"/>
        <v>91.79</v>
      </c>
      <c r="N93" s="164">
        <f t="shared" si="15"/>
        <v>43508.460000000006</v>
      </c>
      <c r="O93" s="169">
        <f t="shared" si="16"/>
        <v>2.4760204890680406E-3</v>
      </c>
      <c r="P93" s="286">
        <f t="shared" si="19"/>
        <v>30950.26</v>
      </c>
      <c r="Q93" s="9"/>
      <c r="R93" s="12">
        <f t="shared" si="17"/>
        <v>-4610</v>
      </c>
      <c r="S93" s="13">
        <v>5100</v>
      </c>
      <c r="T93" s="14" t="s">
        <v>328</v>
      </c>
      <c r="U93" s="15">
        <v>1</v>
      </c>
      <c r="V93" s="16">
        <v>2759</v>
      </c>
      <c r="W93" s="17">
        <v>235.74899289999999</v>
      </c>
      <c r="X93" s="22">
        <f t="shared" si="18"/>
        <v>2.0106130430048594</v>
      </c>
      <c r="Y93" s="5">
        <f t="shared" si="20"/>
        <v>90</v>
      </c>
    </row>
    <row r="94" spans="1:25" x14ac:dyDescent="0.25">
      <c r="A94" s="161">
        <v>4270</v>
      </c>
      <c r="B94" s="327" t="s">
        <v>281</v>
      </c>
      <c r="C94" s="162">
        <v>250</v>
      </c>
      <c r="D94" s="163">
        <v>320818.18</v>
      </c>
      <c r="E94" s="163">
        <v>0</v>
      </c>
      <c r="F94" s="163">
        <v>0</v>
      </c>
      <c r="G94" s="163">
        <v>0</v>
      </c>
      <c r="H94" s="163">
        <v>0</v>
      </c>
      <c r="I94" s="163">
        <v>0</v>
      </c>
      <c r="J94" s="163">
        <v>0</v>
      </c>
      <c r="K94" s="163">
        <f t="shared" si="12"/>
        <v>320818.18</v>
      </c>
      <c r="L94" s="164">
        <f t="shared" si="13"/>
        <v>1283.27</v>
      </c>
      <c r="M94" s="164">
        <f t="shared" si="14"/>
        <v>659.97</v>
      </c>
      <c r="N94" s="164">
        <f t="shared" si="15"/>
        <v>164992.5</v>
      </c>
      <c r="O94" s="169">
        <f t="shared" si="16"/>
        <v>9.3895488496388655E-3</v>
      </c>
      <c r="P94" s="286">
        <f t="shared" si="19"/>
        <v>117369.36</v>
      </c>
      <c r="Q94" s="9"/>
      <c r="R94" s="12">
        <f t="shared" si="17"/>
        <v>-1946</v>
      </c>
      <c r="S94" s="13">
        <v>6216</v>
      </c>
      <c r="T94" s="14" t="s">
        <v>390</v>
      </c>
      <c r="U94" s="15">
        <v>1</v>
      </c>
      <c r="V94" s="16">
        <v>2062</v>
      </c>
      <c r="W94" s="17">
        <v>176.66200259999999</v>
      </c>
      <c r="X94" s="22">
        <f t="shared" si="18"/>
        <v>1.4151316996335239</v>
      </c>
      <c r="Y94" s="5">
        <f t="shared" si="20"/>
        <v>91</v>
      </c>
    </row>
    <row r="95" spans="1:25" x14ac:dyDescent="0.25">
      <c r="A95" s="161">
        <v>4330</v>
      </c>
      <c r="B95" s="327" t="s">
        <v>284</v>
      </c>
      <c r="C95" s="162">
        <v>149</v>
      </c>
      <c r="D95" s="163">
        <v>154715.09</v>
      </c>
      <c r="E95" s="163">
        <v>0</v>
      </c>
      <c r="F95" s="163">
        <v>0</v>
      </c>
      <c r="G95" s="163">
        <v>0</v>
      </c>
      <c r="H95" s="163">
        <v>0</v>
      </c>
      <c r="I95" s="163">
        <v>0</v>
      </c>
      <c r="J95" s="163">
        <v>0</v>
      </c>
      <c r="K95" s="163">
        <f t="shared" si="12"/>
        <v>154715.09</v>
      </c>
      <c r="L95" s="164">
        <f t="shared" si="13"/>
        <v>1038.3599999999999</v>
      </c>
      <c r="M95" s="164">
        <f t="shared" si="14"/>
        <v>415.06</v>
      </c>
      <c r="N95" s="164">
        <f t="shared" si="15"/>
        <v>61843.94</v>
      </c>
      <c r="O95" s="169">
        <f t="shared" si="16"/>
        <v>3.5194732832349051E-3</v>
      </c>
      <c r="P95" s="286">
        <f t="shared" si="19"/>
        <v>43993.42</v>
      </c>
      <c r="Q95" s="9"/>
      <c r="R95" s="12">
        <f t="shared" si="17"/>
        <v>-1018</v>
      </c>
      <c r="S95" s="13">
        <v>5348</v>
      </c>
      <c r="T95" s="14" t="s">
        <v>337</v>
      </c>
      <c r="U95" s="15">
        <v>1</v>
      </c>
      <c r="V95" s="16">
        <v>728</v>
      </c>
      <c r="W95" s="17">
        <v>109.1529999</v>
      </c>
      <c r="X95" s="22">
        <f t="shared" si="18"/>
        <v>1.3650563899893329</v>
      </c>
      <c r="Y95" s="5">
        <f t="shared" si="20"/>
        <v>92</v>
      </c>
    </row>
    <row r="96" spans="1:25" x14ac:dyDescent="0.25">
      <c r="A96" s="161">
        <v>4347</v>
      </c>
      <c r="B96" s="327" t="s">
        <v>285</v>
      </c>
      <c r="C96" s="162">
        <v>800</v>
      </c>
      <c r="D96" s="163">
        <v>528213.30000000005</v>
      </c>
      <c r="E96" s="163">
        <v>0</v>
      </c>
      <c r="F96" s="163">
        <v>4049.29</v>
      </c>
      <c r="G96" s="163">
        <v>0</v>
      </c>
      <c r="H96" s="163">
        <v>0</v>
      </c>
      <c r="I96" s="163">
        <v>0</v>
      </c>
      <c r="J96" s="163">
        <v>0</v>
      </c>
      <c r="K96" s="163">
        <f t="shared" si="12"/>
        <v>524164.01000000007</v>
      </c>
      <c r="L96" s="164">
        <f t="shared" si="13"/>
        <v>655.21</v>
      </c>
      <c r="M96" s="164">
        <f t="shared" si="14"/>
        <v>31.91</v>
      </c>
      <c r="N96" s="164">
        <f t="shared" si="15"/>
        <v>25528</v>
      </c>
      <c r="O96" s="169">
        <f t="shared" si="16"/>
        <v>1.452771507999339E-3</v>
      </c>
      <c r="P96" s="286">
        <f t="shared" si="19"/>
        <v>18159.64</v>
      </c>
      <c r="Q96" s="9"/>
      <c r="R96" s="12">
        <f t="shared" si="17"/>
        <v>-434</v>
      </c>
      <c r="S96" s="13">
        <v>4781</v>
      </c>
      <c r="T96" s="14" t="s">
        <v>311</v>
      </c>
      <c r="U96" s="15">
        <v>1</v>
      </c>
      <c r="V96" s="16">
        <v>2479</v>
      </c>
      <c r="W96" s="17">
        <v>382.87399290000002</v>
      </c>
      <c r="X96" s="22">
        <f t="shared" si="18"/>
        <v>2.0894602789303214</v>
      </c>
      <c r="Y96" s="5">
        <f t="shared" si="20"/>
        <v>93</v>
      </c>
    </row>
    <row r="97" spans="1:25" x14ac:dyDescent="0.25">
      <c r="A97" s="161">
        <v>4368</v>
      </c>
      <c r="B97" s="327" t="s">
        <v>286</v>
      </c>
      <c r="C97" s="162">
        <v>588</v>
      </c>
      <c r="D97" s="163">
        <v>481008.23</v>
      </c>
      <c r="E97" s="163">
        <v>0</v>
      </c>
      <c r="F97" s="163">
        <v>0</v>
      </c>
      <c r="G97" s="163">
        <v>0</v>
      </c>
      <c r="H97" s="163">
        <v>0</v>
      </c>
      <c r="I97" s="163">
        <v>0</v>
      </c>
      <c r="J97" s="163">
        <v>0</v>
      </c>
      <c r="K97" s="163">
        <f t="shared" si="12"/>
        <v>481008.23</v>
      </c>
      <c r="L97" s="164">
        <f t="shared" si="13"/>
        <v>818.04</v>
      </c>
      <c r="M97" s="164">
        <f t="shared" si="14"/>
        <v>194.74</v>
      </c>
      <c r="N97" s="164">
        <f t="shared" si="15"/>
        <v>114507.12000000001</v>
      </c>
      <c r="O97" s="169">
        <f t="shared" si="16"/>
        <v>6.516479214942859E-3</v>
      </c>
      <c r="P97" s="286">
        <f t="shared" si="19"/>
        <v>81455.990000000005</v>
      </c>
      <c r="Q97" s="9"/>
      <c r="R97" s="12">
        <f t="shared" si="17"/>
        <v>-1449</v>
      </c>
      <c r="S97" s="13">
        <v>5817</v>
      </c>
      <c r="T97" s="14" t="s">
        <v>369</v>
      </c>
      <c r="U97" s="15">
        <v>3</v>
      </c>
      <c r="V97" s="16">
        <v>470</v>
      </c>
      <c r="W97" s="17">
        <v>4.2544398000000001</v>
      </c>
      <c r="X97" s="23">
        <f t="shared" si="18"/>
        <v>138.20856038437773</v>
      </c>
      <c r="Y97" s="5">
        <f t="shared" si="20"/>
        <v>94</v>
      </c>
    </row>
    <row r="98" spans="1:25" x14ac:dyDescent="0.25">
      <c r="A98" s="161">
        <v>4529</v>
      </c>
      <c r="B98" s="327" t="s">
        <v>295</v>
      </c>
      <c r="C98" s="162">
        <v>326</v>
      </c>
      <c r="D98" s="163">
        <v>242436.13</v>
      </c>
      <c r="E98" s="163">
        <v>0</v>
      </c>
      <c r="F98" s="163">
        <v>0</v>
      </c>
      <c r="G98" s="163">
        <v>0</v>
      </c>
      <c r="H98" s="163">
        <v>0</v>
      </c>
      <c r="I98" s="163">
        <v>0</v>
      </c>
      <c r="J98" s="163">
        <v>0</v>
      </c>
      <c r="K98" s="163">
        <f t="shared" si="12"/>
        <v>242436.13</v>
      </c>
      <c r="L98" s="164">
        <f t="shared" si="13"/>
        <v>743.67</v>
      </c>
      <c r="M98" s="164">
        <f t="shared" si="14"/>
        <v>120.37</v>
      </c>
      <c r="N98" s="164">
        <f t="shared" si="15"/>
        <v>39240.620000000003</v>
      </c>
      <c r="O98" s="169">
        <f t="shared" si="16"/>
        <v>2.2331422239199716E-3</v>
      </c>
      <c r="P98" s="286">
        <f t="shared" si="19"/>
        <v>27914.28</v>
      </c>
      <c r="Q98" s="9"/>
      <c r="R98" s="12">
        <f t="shared" si="17"/>
        <v>2107</v>
      </c>
      <c r="S98" s="13">
        <v>2422</v>
      </c>
      <c r="T98" s="14" t="s">
        <v>146</v>
      </c>
      <c r="U98" s="15">
        <v>1</v>
      </c>
      <c r="V98" s="16">
        <v>1618</v>
      </c>
      <c r="W98" s="17">
        <v>85.304100000000005</v>
      </c>
      <c r="X98" s="22">
        <f t="shared" si="18"/>
        <v>3.8216217039978146</v>
      </c>
      <c r="Y98" s="5">
        <f t="shared" si="20"/>
        <v>95</v>
      </c>
    </row>
    <row r="99" spans="1:25" x14ac:dyDescent="0.25">
      <c r="A99" s="161">
        <v>4557</v>
      </c>
      <c r="B99" s="327" t="s">
        <v>298</v>
      </c>
      <c r="C99" s="162">
        <v>316</v>
      </c>
      <c r="D99" s="163">
        <v>250732.69</v>
      </c>
      <c r="E99" s="163">
        <v>0</v>
      </c>
      <c r="F99" s="163">
        <v>0</v>
      </c>
      <c r="G99" s="163">
        <v>0</v>
      </c>
      <c r="H99" s="163">
        <v>0</v>
      </c>
      <c r="I99" s="163">
        <v>0</v>
      </c>
      <c r="J99" s="163">
        <v>0</v>
      </c>
      <c r="K99" s="163">
        <f t="shared" si="12"/>
        <v>250732.69</v>
      </c>
      <c r="L99" s="164">
        <f t="shared" si="13"/>
        <v>793.46</v>
      </c>
      <c r="M99" s="164">
        <f t="shared" si="14"/>
        <v>170.16</v>
      </c>
      <c r="N99" s="164">
        <f t="shared" si="15"/>
        <v>53770.559999999998</v>
      </c>
      <c r="O99" s="169">
        <f t="shared" si="16"/>
        <v>3.0600257574885984E-3</v>
      </c>
      <c r="P99" s="286">
        <f t="shared" si="19"/>
        <v>38250.32</v>
      </c>
      <c r="Q99" s="9"/>
      <c r="R99" s="12">
        <f t="shared" si="17"/>
        <v>-714</v>
      </c>
      <c r="S99" s="13">
        <v>5271</v>
      </c>
      <c r="T99" s="14" t="s">
        <v>334</v>
      </c>
      <c r="U99" s="15">
        <v>1</v>
      </c>
      <c r="V99" s="16">
        <v>10336</v>
      </c>
      <c r="W99" s="17">
        <v>51.249198900000003</v>
      </c>
      <c r="X99" s="23">
        <f t="shared" si="18"/>
        <v>6.1659500398551588</v>
      </c>
      <c r="Y99" s="5">
        <f t="shared" si="20"/>
        <v>96</v>
      </c>
    </row>
    <row r="100" spans="1:25" x14ac:dyDescent="0.25">
      <c r="A100" s="161">
        <v>4641</v>
      </c>
      <c r="B100" s="327" t="s">
        <v>306</v>
      </c>
      <c r="C100" s="162">
        <v>863</v>
      </c>
      <c r="D100" s="163">
        <v>545117.62</v>
      </c>
      <c r="E100" s="163">
        <v>1900</v>
      </c>
      <c r="F100" s="163">
        <v>0</v>
      </c>
      <c r="G100" s="163">
        <v>0</v>
      </c>
      <c r="H100" s="163">
        <v>0</v>
      </c>
      <c r="I100" s="163">
        <v>0</v>
      </c>
      <c r="J100" s="163">
        <v>0</v>
      </c>
      <c r="K100" s="163">
        <f t="shared" si="12"/>
        <v>543217.62</v>
      </c>
      <c r="L100" s="164">
        <f t="shared" si="13"/>
        <v>629.45000000000005</v>
      </c>
      <c r="M100" s="164">
        <f t="shared" si="14"/>
        <v>6.15</v>
      </c>
      <c r="N100" s="164">
        <f t="shared" si="15"/>
        <v>5307.4500000000007</v>
      </c>
      <c r="O100" s="169">
        <f t="shared" ref="O100:O131" si="21">N100/N$428</f>
        <v>3.0204137183214875E-4</v>
      </c>
      <c r="P100" s="286">
        <f t="shared" si="19"/>
        <v>3775.52</v>
      </c>
      <c r="Q100" s="9"/>
      <c r="R100" s="12">
        <f t="shared" si="17"/>
        <v>140</v>
      </c>
      <c r="S100" s="13">
        <v>4501</v>
      </c>
      <c r="T100" s="14" t="s">
        <v>291</v>
      </c>
      <c r="U100" s="15">
        <v>1</v>
      </c>
      <c r="V100" s="16">
        <v>2298</v>
      </c>
      <c r="W100" s="17">
        <v>210.87600710000001</v>
      </c>
      <c r="X100" s="22">
        <f t="shared" si="18"/>
        <v>4.0924522987138827</v>
      </c>
      <c r="Y100" s="5">
        <f t="shared" si="20"/>
        <v>97</v>
      </c>
    </row>
    <row r="101" spans="1:25" x14ac:dyDescent="0.25">
      <c r="A101" s="161">
        <v>4686</v>
      </c>
      <c r="B101" s="327" t="s">
        <v>307</v>
      </c>
      <c r="C101" s="162">
        <v>328</v>
      </c>
      <c r="D101" s="163">
        <v>226947.01</v>
      </c>
      <c r="E101" s="163">
        <v>0</v>
      </c>
      <c r="F101" s="163">
        <v>0</v>
      </c>
      <c r="G101" s="163">
        <v>0</v>
      </c>
      <c r="H101" s="163">
        <v>0</v>
      </c>
      <c r="I101" s="163">
        <v>0</v>
      </c>
      <c r="J101" s="163">
        <v>0</v>
      </c>
      <c r="K101" s="163">
        <f t="shared" si="12"/>
        <v>226947.01</v>
      </c>
      <c r="L101" s="164">
        <f t="shared" si="13"/>
        <v>691.91</v>
      </c>
      <c r="M101" s="164">
        <f t="shared" si="14"/>
        <v>68.61</v>
      </c>
      <c r="N101" s="164">
        <f t="shared" si="15"/>
        <v>22504.079999999998</v>
      </c>
      <c r="O101" s="169">
        <f t="shared" si="21"/>
        <v>1.2806834157684803E-3</v>
      </c>
      <c r="P101" s="286">
        <f t="shared" ref="P101:P132" si="22">ROUND(O101*N$439,2)-0</f>
        <v>16008.54</v>
      </c>
      <c r="Q101" s="9"/>
      <c r="R101" s="12">
        <f t="shared" si="17"/>
        <v>-67</v>
      </c>
      <c r="S101" s="13">
        <v>4753</v>
      </c>
      <c r="T101" s="14" t="s">
        <v>309</v>
      </c>
      <c r="U101" s="15">
        <v>1</v>
      </c>
      <c r="V101" s="16">
        <v>2742</v>
      </c>
      <c r="W101" s="17">
        <v>241.08299260000001</v>
      </c>
      <c r="X101" s="22">
        <f t="shared" si="18"/>
        <v>1.3605273290439484</v>
      </c>
      <c r="Y101" s="5">
        <f t="shared" si="20"/>
        <v>98</v>
      </c>
    </row>
    <row r="102" spans="1:25" x14ac:dyDescent="0.25">
      <c r="A102" s="161">
        <v>4760</v>
      </c>
      <c r="B102" s="327" t="s">
        <v>310</v>
      </c>
      <c r="C102" s="162">
        <v>647</v>
      </c>
      <c r="D102" s="163">
        <v>476251.86</v>
      </c>
      <c r="E102" s="163">
        <v>0</v>
      </c>
      <c r="F102" s="163">
        <v>0</v>
      </c>
      <c r="G102" s="163">
        <v>0</v>
      </c>
      <c r="H102" s="163">
        <v>0</v>
      </c>
      <c r="I102" s="163">
        <v>0</v>
      </c>
      <c r="J102" s="163">
        <v>0</v>
      </c>
      <c r="K102" s="163">
        <f t="shared" si="12"/>
        <v>476251.86</v>
      </c>
      <c r="L102" s="164">
        <f t="shared" si="13"/>
        <v>736.09</v>
      </c>
      <c r="M102" s="164">
        <f t="shared" si="14"/>
        <v>112.79</v>
      </c>
      <c r="N102" s="164">
        <f t="shared" si="15"/>
        <v>72975.13</v>
      </c>
      <c r="O102" s="169">
        <f t="shared" si="21"/>
        <v>4.15293754530507E-3</v>
      </c>
      <c r="P102" s="286">
        <f t="shared" si="22"/>
        <v>51911.72</v>
      </c>
      <c r="Q102" s="9"/>
      <c r="R102" s="12">
        <f t="shared" si="17"/>
        <v>238</v>
      </c>
      <c r="S102" s="13">
        <v>4522</v>
      </c>
      <c r="T102" s="14" t="s">
        <v>294</v>
      </c>
      <c r="U102" s="15">
        <v>1</v>
      </c>
      <c r="V102" s="16">
        <v>202</v>
      </c>
      <c r="W102" s="17">
        <v>290.89599609999999</v>
      </c>
      <c r="X102" s="22">
        <f t="shared" si="18"/>
        <v>2.2241626171354514</v>
      </c>
      <c r="Y102" s="5">
        <f t="shared" si="20"/>
        <v>99</v>
      </c>
    </row>
    <row r="103" spans="1:25" x14ac:dyDescent="0.25">
      <c r="A103" s="161">
        <v>4795</v>
      </c>
      <c r="B103" s="327" t="s">
        <v>312</v>
      </c>
      <c r="C103" s="162">
        <v>486</v>
      </c>
      <c r="D103" s="163">
        <v>321012.01</v>
      </c>
      <c r="E103" s="163">
        <v>0</v>
      </c>
      <c r="F103" s="163">
        <v>0</v>
      </c>
      <c r="G103" s="163">
        <v>0</v>
      </c>
      <c r="H103" s="163">
        <v>0</v>
      </c>
      <c r="I103" s="163">
        <v>0</v>
      </c>
      <c r="J103" s="163">
        <v>0</v>
      </c>
      <c r="K103" s="163">
        <f t="shared" si="12"/>
        <v>321012.01</v>
      </c>
      <c r="L103" s="164">
        <f t="shared" si="13"/>
        <v>660.52</v>
      </c>
      <c r="M103" s="164">
        <f t="shared" si="14"/>
        <v>37.22</v>
      </c>
      <c r="N103" s="164">
        <f t="shared" si="15"/>
        <v>18088.919999999998</v>
      </c>
      <c r="O103" s="169">
        <f t="shared" si="21"/>
        <v>1.0294213250736212E-3</v>
      </c>
      <c r="P103" s="286">
        <f t="shared" si="22"/>
        <v>12867.77</v>
      </c>
      <c r="Q103" s="9"/>
      <c r="R103" s="12">
        <f t="shared" si="17"/>
        <v>161</v>
      </c>
      <c r="S103" s="13">
        <v>4634</v>
      </c>
      <c r="T103" s="14" t="s">
        <v>305</v>
      </c>
      <c r="U103" s="15">
        <v>1</v>
      </c>
      <c r="V103" s="16">
        <v>537</v>
      </c>
      <c r="W103" s="17">
        <v>60.128101299999997</v>
      </c>
      <c r="X103" s="22">
        <f t="shared" si="18"/>
        <v>8.0827431682097703</v>
      </c>
      <c r="Y103" s="5">
        <f t="shared" si="20"/>
        <v>100</v>
      </c>
    </row>
    <row r="104" spans="1:25" x14ac:dyDescent="0.25">
      <c r="A104" s="161">
        <v>4820</v>
      </c>
      <c r="B104" s="327" t="s">
        <v>314</v>
      </c>
      <c r="C104" s="162">
        <v>389</v>
      </c>
      <c r="D104" s="163">
        <v>374423.75</v>
      </c>
      <c r="E104" s="163">
        <v>0</v>
      </c>
      <c r="F104" s="163">
        <v>0</v>
      </c>
      <c r="G104" s="163">
        <v>0</v>
      </c>
      <c r="H104" s="163">
        <v>0</v>
      </c>
      <c r="I104" s="163">
        <v>0</v>
      </c>
      <c r="J104" s="163">
        <v>0</v>
      </c>
      <c r="K104" s="163">
        <f t="shared" si="12"/>
        <v>374423.75</v>
      </c>
      <c r="L104" s="164">
        <f t="shared" si="13"/>
        <v>962.53</v>
      </c>
      <c r="M104" s="164">
        <f t="shared" si="14"/>
        <v>339.23</v>
      </c>
      <c r="N104" s="164">
        <f t="shared" si="15"/>
        <v>131960.47</v>
      </c>
      <c r="O104" s="169">
        <f t="shared" si="21"/>
        <v>7.509730922837729E-3</v>
      </c>
      <c r="P104" s="286">
        <f t="shared" si="22"/>
        <v>93871.64</v>
      </c>
      <c r="Q104" s="9"/>
      <c r="R104" s="12">
        <f t="shared" si="17"/>
        <v>-1202</v>
      </c>
      <c r="S104" s="13">
        <v>6022</v>
      </c>
      <c r="T104" s="14" t="s">
        <v>379</v>
      </c>
      <c r="U104" s="15">
        <v>3</v>
      </c>
      <c r="V104" s="16">
        <v>530</v>
      </c>
      <c r="W104" s="17">
        <v>27.4538002</v>
      </c>
      <c r="X104" s="22">
        <f t="shared" si="18"/>
        <v>14.169258797184661</v>
      </c>
      <c r="Y104" s="5">
        <f t="shared" si="20"/>
        <v>101</v>
      </c>
    </row>
    <row r="105" spans="1:25" x14ac:dyDescent="0.25">
      <c r="A105" s="161">
        <v>4865</v>
      </c>
      <c r="B105" s="327" t="s">
        <v>317</v>
      </c>
      <c r="C105" s="162">
        <v>435</v>
      </c>
      <c r="D105" s="163">
        <v>279687.94</v>
      </c>
      <c r="E105" s="163">
        <v>0</v>
      </c>
      <c r="F105" s="163">
        <v>0</v>
      </c>
      <c r="G105" s="163">
        <v>0</v>
      </c>
      <c r="H105" s="163">
        <v>0</v>
      </c>
      <c r="I105" s="163">
        <v>0</v>
      </c>
      <c r="J105" s="163">
        <v>0</v>
      </c>
      <c r="K105" s="163">
        <f t="shared" si="12"/>
        <v>279687.94</v>
      </c>
      <c r="L105" s="164">
        <f t="shared" si="13"/>
        <v>642.96</v>
      </c>
      <c r="M105" s="164">
        <f t="shared" si="14"/>
        <v>19.66</v>
      </c>
      <c r="N105" s="164">
        <f t="shared" si="15"/>
        <v>8552.1</v>
      </c>
      <c r="O105" s="169">
        <f t="shared" si="21"/>
        <v>4.8669097514733426E-4</v>
      </c>
      <c r="P105" s="286">
        <f t="shared" si="22"/>
        <v>6083.64</v>
      </c>
      <c r="Q105" s="9"/>
      <c r="R105" s="12">
        <f t="shared" si="17"/>
        <v>322</v>
      </c>
      <c r="S105" s="13">
        <v>4543</v>
      </c>
      <c r="T105" s="14" t="s">
        <v>297</v>
      </c>
      <c r="U105" s="15">
        <v>1</v>
      </c>
      <c r="V105" s="16">
        <v>1102</v>
      </c>
      <c r="W105" s="17">
        <v>87.702102699999998</v>
      </c>
      <c r="X105" s="22">
        <f t="shared" si="18"/>
        <v>4.9599722995010929</v>
      </c>
      <c r="Y105" s="5">
        <f t="shared" si="20"/>
        <v>102</v>
      </c>
    </row>
    <row r="106" spans="1:25" x14ac:dyDescent="0.25">
      <c r="A106" s="161">
        <v>4904</v>
      </c>
      <c r="B106" s="327" t="s">
        <v>320</v>
      </c>
      <c r="C106" s="162">
        <v>556</v>
      </c>
      <c r="D106" s="163">
        <v>570010.73</v>
      </c>
      <c r="E106" s="163">
        <v>0</v>
      </c>
      <c r="F106" s="163">
        <v>0</v>
      </c>
      <c r="G106" s="163">
        <v>0</v>
      </c>
      <c r="H106" s="163">
        <v>0</v>
      </c>
      <c r="I106" s="163">
        <v>0</v>
      </c>
      <c r="J106" s="163">
        <v>0</v>
      </c>
      <c r="K106" s="163">
        <f t="shared" si="12"/>
        <v>570010.73</v>
      </c>
      <c r="L106" s="164">
        <f t="shared" si="13"/>
        <v>1025.2</v>
      </c>
      <c r="M106" s="164">
        <f t="shared" si="14"/>
        <v>401.9</v>
      </c>
      <c r="N106" s="164">
        <f t="shared" si="15"/>
        <v>223456.4</v>
      </c>
      <c r="O106" s="169">
        <f t="shared" si="21"/>
        <v>1.2716667627706969E-2</v>
      </c>
      <c r="P106" s="286">
        <f t="shared" si="22"/>
        <v>158958.35</v>
      </c>
      <c r="Q106" s="9"/>
      <c r="R106" s="12">
        <f t="shared" si="17"/>
        <v>-1508</v>
      </c>
      <c r="S106" s="13">
        <v>6412</v>
      </c>
      <c r="T106" s="14" t="s">
        <v>405</v>
      </c>
      <c r="U106" s="15">
        <v>3</v>
      </c>
      <c r="V106" s="16">
        <v>430</v>
      </c>
      <c r="W106" s="17">
        <v>31.495199199999998</v>
      </c>
      <c r="X106" s="22">
        <f t="shared" si="18"/>
        <v>17.653484153864316</v>
      </c>
      <c r="Y106" s="5">
        <f t="shared" si="20"/>
        <v>103</v>
      </c>
    </row>
    <row r="107" spans="1:25" x14ac:dyDescent="0.25">
      <c r="A107" s="161">
        <v>5523</v>
      </c>
      <c r="B107" s="327" t="s">
        <v>350</v>
      </c>
      <c r="C107" s="162">
        <v>1277</v>
      </c>
      <c r="D107" s="163">
        <v>910819.91</v>
      </c>
      <c r="E107" s="163">
        <v>0</v>
      </c>
      <c r="F107" s="163">
        <v>0</v>
      </c>
      <c r="G107" s="163">
        <v>0</v>
      </c>
      <c r="H107" s="163">
        <v>0</v>
      </c>
      <c r="I107" s="163">
        <v>0</v>
      </c>
      <c r="J107" s="163">
        <v>0</v>
      </c>
      <c r="K107" s="163">
        <f t="shared" si="12"/>
        <v>910819.91</v>
      </c>
      <c r="L107" s="164">
        <f t="shared" si="13"/>
        <v>713.25</v>
      </c>
      <c r="M107" s="164">
        <f t="shared" si="14"/>
        <v>89.95</v>
      </c>
      <c r="N107" s="164">
        <f t="shared" si="15"/>
        <v>114866.15000000001</v>
      </c>
      <c r="O107" s="169">
        <f t="shared" si="21"/>
        <v>6.5369112329041953E-3</v>
      </c>
      <c r="P107" s="286">
        <f t="shared" si="22"/>
        <v>81711.39</v>
      </c>
      <c r="Q107" s="9"/>
      <c r="R107" s="12">
        <f t="shared" si="17"/>
        <v>-301</v>
      </c>
      <c r="S107" s="13">
        <v>5824</v>
      </c>
      <c r="T107" s="14" t="s">
        <v>370</v>
      </c>
      <c r="U107" s="15">
        <v>1</v>
      </c>
      <c r="V107" s="16">
        <v>1775</v>
      </c>
      <c r="W107" s="17">
        <v>29.1434994</v>
      </c>
      <c r="X107" s="23">
        <f t="shared" si="18"/>
        <v>43.817661787039889</v>
      </c>
      <c r="Y107" s="5">
        <f t="shared" si="20"/>
        <v>104</v>
      </c>
    </row>
    <row r="108" spans="1:25" x14ac:dyDescent="0.25">
      <c r="A108" s="161">
        <v>4956</v>
      </c>
      <c r="B108" s="327" t="s">
        <v>321</v>
      </c>
      <c r="C108" s="162">
        <v>945</v>
      </c>
      <c r="D108" s="163">
        <v>595934.47</v>
      </c>
      <c r="E108" s="163">
        <v>0</v>
      </c>
      <c r="F108" s="163">
        <v>0</v>
      </c>
      <c r="G108" s="163">
        <v>1055</v>
      </c>
      <c r="H108" s="163">
        <v>0</v>
      </c>
      <c r="I108" s="163">
        <v>0</v>
      </c>
      <c r="J108" s="163">
        <v>0</v>
      </c>
      <c r="K108" s="163">
        <f t="shared" si="12"/>
        <v>594879.47</v>
      </c>
      <c r="L108" s="164">
        <f t="shared" si="13"/>
        <v>629.5</v>
      </c>
      <c r="M108" s="164">
        <f t="shared" si="14"/>
        <v>6.2</v>
      </c>
      <c r="N108" s="164">
        <f t="shared" si="15"/>
        <v>5859</v>
      </c>
      <c r="O108" s="169">
        <f t="shared" si="21"/>
        <v>3.3342949958352114E-4</v>
      </c>
      <c r="P108" s="286">
        <f t="shared" si="22"/>
        <v>4167.87</v>
      </c>
      <c r="Q108" s="9"/>
      <c r="R108" s="12">
        <f t="shared" si="17"/>
        <v>427</v>
      </c>
      <c r="S108" s="13">
        <v>4529</v>
      </c>
      <c r="T108" s="14" t="s">
        <v>295</v>
      </c>
      <c r="U108" s="15">
        <v>1</v>
      </c>
      <c r="V108" s="16">
        <v>326</v>
      </c>
      <c r="W108" s="17">
        <v>64.961196900000004</v>
      </c>
      <c r="X108" s="22">
        <f t="shared" si="18"/>
        <v>14.547145759255553</v>
      </c>
      <c r="Y108" s="5">
        <f t="shared" si="20"/>
        <v>105</v>
      </c>
    </row>
    <row r="109" spans="1:25" x14ac:dyDescent="0.25">
      <c r="A109" s="161">
        <v>4963</v>
      </c>
      <c r="B109" s="327" t="s">
        <v>322</v>
      </c>
      <c r="C109" s="162">
        <v>556</v>
      </c>
      <c r="D109" s="163">
        <v>469317.82</v>
      </c>
      <c r="E109" s="163">
        <v>47461.32</v>
      </c>
      <c r="F109" s="163">
        <v>0</v>
      </c>
      <c r="G109" s="163">
        <v>0</v>
      </c>
      <c r="H109" s="163">
        <v>0</v>
      </c>
      <c r="I109" s="163">
        <v>0</v>
      </c>
      <c r="J109" s="163">
        <v>0</v>
      </c>
      <c r="K109" s="163">
        <f t="shared" si="12"/>
        <v>421856.5</v>
      </c>
      <c r="L109" s="164">
        <f t="shared" si="13"/>
        <v>758.73</v>
      </c>
      <c r="M109" s="164">
        <f t="shared" si="14"/>
        <v>135.43</v>
      </c>
      <c r="N109" s="164">
        <f t="shared" si="15"/>
        <v>75299.08</v>
      </c>
      <c r="O109" s="169">
        <f t="shared" si="21"/>
        <v>4.2851910843999877E-3</v>
      </c>
      <c r="P109" s="286">
        <f t="shared" si="22"/>
        <v>53564.89</v>
      </c>
      <c r="Q109" s="9"/>
      <c r="R109" s="12">
        <f t="shared" si="17"/>
        <v>2478</v>
      </c>
      <c r="S109" s="13">
        <v>2485</v>
      </c>
      <c r="T109" s="14" t="s">
        <v>152</v>
      </c>
      <c r="U109" s="15">
        <v>1</v>
      </c>
      <c r="V109" s="16">
        <v>523</v>
      </c>
      <c r="W109" s="17">
        <v>56.914798699999999</v>
      </c>
      <c r="X109" s="22">
        <f t="shared" si="18"/>
        <v>9.7689882543676649</v>
      </c>
      <c r="Y109" s="5">
        <f t="shared" si="20"/>
        <v>106</v>
      </c>
    </row>
    <row r="110" spans="1:25" x14ac:dyDescent="0.25">
      <c r="A110" s="161">
        <v>1673</v>
      </c>
      <c r="B110" s="327" t="s">
        <v>105</v>
      </c>
      <c r="C110" s="162">
        <v>604</v>
      </c>
      <c r="D110" s="163">
        <v>388400.73</v>
      </c>
      <c r="E110" s="163">
        <v>0</v>
      </c>
      <c r="F110" s="163">
        <v>0</v>
      </c>
      <c r="G110" s="163">
        <v>0</v>
      </c>
      <c r="H110" s="163">
        <v>0</v>
      </c>
      <c r="I110" s="163">
        <v>0</v>
      </c>
      <c r="J110" s="163">
        <v>0</v>
      </c>
      <c r="K110" s="163">
        <f t="shared" si="12"/>
        <v>388400.73</v>
      </c>
      <c r="L110" s="164">
        <f t="shared" si="13"/>
        <v>643.04999999999995</v>
      </c>
      <c r="M110" s="164">
        <f t="shared" si="14"/>
        <v>19.75</v>
      </c>
      <c r="N110" s="164">
        <f t="shared" si="15"/>
        <v>11929</v>
      </c>
      <c r="O110" s="169">
        <f t="shared" si="21"/>
        <v>6.7886678623175014E-4</v>
      </c>
      <c r="P110" s="286">
        <f t="shared" si="22"/>
        <v>8485.83</v>
      </c>
      <c r="Q110" s="9"/>
      <c r="R110" s="12">
        <f t="shared" si="17"/>
        <v>-2905</v>
      </c>
      <c r="S110" s="13">
        <v>4578</v>
      </c>
      <c r="T110" s="14" t="s">
        <v>300</v>
      </c>
      <c r="U110" s="15">
        <v>1</v>
      </c>
      <c r="V110" s="16">
        <v>1454</v>
      </c>
      <c r="W110" s="17">
        <v>73.057899500000005</v>
      </c>
      <c r="X110" s="22">
        <f t="shared" si="18"/>
        <v>8.2674153532158421</v>
      </c>
      <c r="Y110" s="5">
        <f t="shared" si="20"/>
        <v>107</v>
      </c>
    </row>
    <row r="111" spans="1:25" x14ac:dyDescent="0.25">
      <c r="A111" s="161">
        <v>5124</v>
      </c>
      <c r="B111" s="327" t="s">
        <v>329</v>
      </c>
      <c r="C111" s="162">
        <v>295</v>
      </c>
      <c r="D111" s="163">
        <v>264335.83</v>
      </c>
      <c r="E111" s="163">
        <v>0</v>
      </c>
      <c r="F111" s="163">
        <v>0</v>
      </c>
      <c r="G111" s="163">
        <v>0</v>
      </c>
      <c r="H111" s="163">
        <v>0</v>
      </c>
      <c r="I111" s="163">
        <v>0</v>
      </c>
      <c r="J111" s="163">
        <v>0</v>
      </c>
      <c r="K111" s="163">
        <f t="shared" si="12"/>
        <v>264335.83</v>
      </c>
      <c r="L111" s="164">
        <f t="shared" si="13"/>
        <v>896.05</v>
      </c>
      <c r="M111" s="164">
        <f t="shared" si="14"/>
        <v>272.75</v>
      </c>
      <c r="N111" s="164">
        <f t="shared" si="15"/>
        <v>80461.25</v>
      </c>
      <c r="O111" s="169">
        <f t="shared" si="21"/>
        <v>4.5789647249299525E-3</v>
      </c>
      <c r="P111" s="286">
        <f t="shared" si="22"/>
        <v>57237.06</v>
      </c>
      <c r="Q111" s="9"/>
      <c r="R111" s="12">
        <f t="shared" si="17"/>
        <v>-350</v>
      </c>
      <c r="S111" s="13">
        <v>5474</v>
      </c>
      <c r="T111" s="14" t="s">
        <v>349</v>
      </c>
      <c r="U111" s="15">
        <v>1</v>
      </c>
      <c r="V111" s="16">
        <v>1284</v>
      </c>
      <c r="W111" s="17">
        <v>523.00897220000002</v>
      </c>
      <c r="X111" s="22">
        <f t="shared" si="18"/>
        <v>0.56404386096686543</v>
      </c>
      <c r="Y111" s="5">
        <f t="shared" si="20"/>
        <v>108</v>
      </c>
    </row>
    <row r="112" spans="1:25" x14ac:dyDescent="0.25">
      <c r="A112" s="161">
        <v>5130</v>
      </c>
      <c r="B112" s="327" t="s">
        <v>330</v>
      </c>
      <c r="C112" s="162">
        <v>566</v>
      </c>
      <c r="D112" s="163">
        <v>396954.76</v>
      </c>
      <c r="E112" s="163">
        <v>0</v>
      </c>
      <c r="F112" s="163">
        <v>0</v>
      </c>
      <c r="G112" s="163">
        <v>0</v>
      </c>
      <c r="H112" s="163">
        <v>0</v>
      </c>
      <c r="I112" s="163">
        <v>0</v>
      </c>
      <c r="J112" s="163">
        <v>0</v>
      </c>
      <c r="K112" s="163">
        <f t="shared" si="12"/>
        <v>396954.76</v>
      </c>
      <c r="L112" s="164">
        <f t="shared" si="13"/>
        <v>701.33</v>
      </c>
      <c r="M112" s="164">
        <f t="shared" si="14"/>
        <v>78.03</v>
      </c>
      <c r="N112" s="164">
        <f t="shared" si="15"/>
        <v>44164.98</v>
      </c>
      <c r="O112" s="169">
        <f t="shared" si="21"/>
        <v>2.513382348611746E-3</v>
      </c>
      <c r="P112" s="286">
        <f t="shared" si="22"/>
        <v>31417.279999999999</v>
      </c>
      <c r="Q112" s="9"/>
      <c r="R112" s="12">
        <f t="shared" si="17"/>
        <v>6</v>
      </c>
      <c r="S112" s="13">
        <v>5124</v>
      </c>
      <c r="T112" s="14" t="s">
        <v>329</v>
      </c>
      <c r="U112" s="15">
        <v>1</v>
      </c>
      <c r="V112" s="16">
        <v>294</v>
      </c>
      <c r="W112" s="17">
        <v>119.6419983</v>
      </c>
      <c r="X112" s="22">
        <f t="shared" si="18"/>
        <v>4.7307802280330185</v>
      </c>
      <c r="Y112" s="5">
        <f t="shared" si="20"/>
        <v>109</v>
      </c>
    </row>
    <row r="113" spans="1:25" x14ac:dyDescent="0.25">
      <c r="A113" s="161">
        <v>5376</v>
      </c>
      <c r="B113" s="327" t="s">
        <v>341</v>
      </c>
      <c r="C113" s="162">
        <v>480</v>
      </c>
      <c r="D113" s="163">
        <v>414482.07</v>
      </c>
      <c r="E113" s="163">
        <v>0</v>
      </c>
      <c r="F113" s="163">
        <v>0</v>
      </c>
      <c r="G113" s="163">
        <v>0</v>
      </c>
      <c r="H113" s="163">
        <v>0</v>
      </c>
      <c r="I113" s="163">
        <v>0</v>
      </c>
      <c r="J113" s="163">
        <v>0</v>
      </c>
      <c r="K113" s="163">
        <f t="shared" si="12"/>
        <v>414482.07</v>
      </c>
      <c r="L113" s="164">
        <f t="shared" si="13"/>
        <v>863.5</v>
      </c>
      <c r="M113" s="164">
        <f t="shared" si="14"/>
        <v>240.2</v>
      </c>
      <c r="N113" s="164">
        <f t="shared" si="15"/>
        <v>115296</v>
      </c>
      <c r="O113" s="169">
        <f t="shared" si="21"/>
        <v>6.5613735422395724E-3</v>
      </c>
      <c r="P113" s="286">
        <f t="shared" si="22"/>
        <v>82017.17</v>
      </c>
      <c r="Q113" s="9"/>
      <c r="R113" s="12">
        <f t="shared" si="17"/>
        <v>-483</v>
      </c>
      <c r="S113" s="13">
        <v>5859</v>
      </c>
      <c r="T113" s="14" t="s">
        <v>372</v>
      </c>
      <c r="U113" s="15">
        <v>3</v>
      </c>
      <c r="V113" s="16">
        <v>637</v>
      </c>
      <c r="W113" s="17">
        <v>10.552</v>
      </c>
      <c r="X113" s="23">
        <f t="shared" si="18"/>
        <v>45.489006823351026</v>
      </c>
      <c r="Y113" s="5">
        <f t="shared" si="20"/>
        <v>110</v>
      </c>
    </row>
    <row r="114" spans="1:25" x14ac:dyDescent="0.25">
      <c r="A114" s="161">
        <v>4522</v>
      </c>
      <c r="B114" s="327" t="s">
        <v>294</v>
      </c>
      <c r="C114" s="162">
        <v>202</v>
      </c>
      <c r="D114" s="163">
        <v>316051.14</v>
      </c>
      <c r="E114" s="163">
        <v>0</v>
      </c>
      <c r="F114" s="163">
        <v>0</v>
      </c>
      <c r="G114" s="163">
        <v>0</v>
      </c>
      <c r="H114" s="163">
        <v>0</v>
      </c>
      <c r="I114" s="163">
        <v>0</v>
      </c>
      <c r="J114" s="163">
        <v>0</v>
      </c>
      <c r="K114" s="163">
        <f t="shared" si="12"/>
        <v>316051.14</v>
      </c>
      <c r="L114" s="164">
        <f t="shared" si="13"/>
        <v>1564.61</v>
      </c>
      <c r="M114" s="164">
        <f t="shared" si="14"/>
        <v>941.31</v>
      </c>
      <c r="N114" s="164">
        <f t="shared" si="15"/>
        <v>190144.62</v>
      </c>
      <c r="O114" s="169">
        <f t="shared" si="21"/>
        <v>1.0820929423979993E-2</v>
      </c>
      <c r="P114" s="286">
        <f t="shared" si="22"/>
        <v>135261.62</v>
      </c>
      <c r="Q114" s="9"/>
      <c r="R114" s="12">
        <f t="shared" si="17"/>
        <v>-1785</v>
      </c>
      <c r="S114" s="13">
        <v>6307</v>
      </c>
      <c r="T114" s="14" t="s">
        <v>398</v>
      </c>
      <c r="U114" s="15">
        <v>1</v>
      </c>
      <c r="V114" s="16">
        <v>6857</v>
      </c>
      <c r="W114" s="17">
        <v>100.41300200000001</v>
      </c>
      <c r="X114" s="23">
        <f t="shared" si="18"/>
        <v>2.0116916731560321</v>
      </c>
      <c r="Y114" s="5">
        <f t="shared" si="20"/>
        <v>111</v>
      </c>
    </row>
    <row r="115" spans="1:25" x14ac:dyDescent="0.25">
      <c r="A115" s="161">
        <v>2485</v>
      </c>
      <c r="B115" s="327" t="s">
        <v>152</v>
      </c>
      <c r="C115" s="162">
        <v>523</v>
      </c>
      <c r="D115" s="163">
        <v>332120.62</v>
      </c>
      <c r="E115" s="163">
        <v>0</v>
      </c>
      <c r="F115" s="163">
        <v>0</v>
      </c>
      <c r="G115" s="163">
        <v>0</v>
      </c>
      <c r="H115" s="163">
        <v>0</v>
      </c>
      <c r="I115" s="163">
        <v>0</v>
      </c>
      <c r="J115" s="163">
        <v>0</v>
      </c>
      <c r="K115" s="163">
        <f t="shared" si="12"/>
        <v>332120.62</v>
      </c>
      <c r="L115" s="164">
        <f t="shared" si="13"/>
        <v>635.03</v>
      </c>
      <c r="M115" s="164">
        <f t="shared" si="14"/>
        <v>11.73</v>
      </c>
      <c r="N115" s="164">
        <f t="shared" si="15"/>
        <v>6134.79</v>
      </c>
      <c r="O115" s="169">
        <f t="shared" si="21"/>
        <v>3.491244170933589E-4</v>
      </c>
      <c r="P115" s="286">
        <f t="shared" si="22"/>
        <v>4364.0600000000004</v>
      </c>
      <c r="Q115" s="9"/>
      <c r="R115" s="12">
        <f t="shared" si="17"/>
        <v>-2051</v>
      </c>
      <c r="S115" s="13">
        <v>4536</v>
      </c>
      <c r="T115" s="14" t="s">
        <v>296</v>
      </c>
      <c r="U115" s="15">
        <v>1</v>
      </c>
      <c r="V115" s="16">
        <v>1076</v>
      </c>
      <c r="W115" s="17">
        <v>99.706001299999997</v>
      </c>
      <c r="X115" s="22">
        <f t="shared" si="18"/>
        <v>5.2454214709340672</v>
      </c>
      <c r="Y115" s="5">
        <f t="shared" si="20"/>
        <v>112</v>
      </c>
    </row>
    <row r="116" spans="1:25" x14ac:dyDescent="0.25">
      <c r="A116" s="161">
        <v>5474</v>
      </c>
      <c r="B116" s="327" t="s">
        <v>349</v>
      </c>
      <c r="C116" s="162">
        <v>1284</v>
      </c>
      <c r="D116" s="163">
        <v>1048382.33</v>
      </c>
      <c r="E116" s="163">
        <v>0</v>
      </c>
      <c r="F116" s="163">
        <v>0</v>
      </c>
      <c r="G116" s="163">
        <v>0</v>
      </c>
      <c r="H116" s="163">
        <v>0</v>
      </c>
      <c r="I116" s="163">
        <v>0</v>
      </c>
      <c r="J116" s="163">
        <v>0</v>
      </c>
      <c r="K116" s="163">
        <f t="shared" si="12"/>
        <v>1048382.33</v>
      </c>
      <c r="L116" s="164">
        <f t="shared" si="13"/>
        <v>816.5</v>
      </c>
      <c r="M116" s="164">
        <f t="shared" si="14"/>
        <v>193.2</v>
      </c>
      <c r="N116" s="164">
        <f t="shared" si="15"/>
        <v>248068.8</v>
      </c>
      <c r="O116" s="169">
        <f t="shared" si="21"/>
        <v>1.4117333307097557E-2</v>
      </c>
      <c r="P116" s="286">
        <f t="shared" si="22"/>
        <v>176466.67</v>
      </c>
      <c r="Q116" s="9"/>
      <c r="R116" s="12">
        <f t="shared" si="17"/>
        <v>-952</v>
      </c>
      <c r="S116" s="13">
        <v>6426</v>
      </c>
      <c r="T116" s="14" t="s">
        <v>407</v>
      </c>
      <c r="U116" s="15">
        <v>1</v>
      </c>
      <c r="V116" s="16">
        <v>783</v>
      </c>
      <c r="W116" s="17">
        <v>139.52000430000001</v>
      </c>
      <c r="X116" s="22">
        <f t="shared" si="18"/>
        <v>9.2029813677406818</v>
      </c>
      <c r="Y116" s="5">
        <f t="shared" si="20"/>
        <v>113</v>
      </c>
    </row>
    <row r="117" spans="1:25" x14ac:dyDescent="0.25">
      <c r="A117" s="161">
        <v>5593</v>
      </c>
      <c r="B117" s="327" t="s">
        <v>352</v>
      </c>
      <c r="C117" s="162">
        <v>1132</v>
      </c>
      <c r="D117" s="163">
        <v>1468637.83</v>
      </c>
      <c r="E117" s="163">
        <v>0</v>
      </c>
      <c r="F117" s="163">
        <v>7320.11</v>
      </c>
      <c r="G117" s="163">
        <v>0</v>
      </c>
      <c r="H117" s="163">
        <v>0</v>
      </c>
      <c r="I117" s="163">
        <v>0</v>
      </c>
      <c r="J117" s="163">
        <v>0</v>
      </c>
      <c r="K117" s="163">
        <f t="shared" si="12"/>
        <v>1461317.72</v>
      </c>
      <c r="L117" s="164">
        <f t="shared" si="13"/>
        <v>1290.92</v>
      </c>
      <c r="M117" s="164">
        <f t="shared" si="14"/>
        <v>667.62</v>
      </c>
      <c r="N117" s="164">
        <f t="shared" si="15"/>
        <v>755745.84</v>
      </c>
      <c r="O117" s="169">
        <f t="shared" si="21"/>
        <v>4.3008697259520029E-2</v>
      </c>
      <c r="P117" s="286">
        <f>ROUND(O117*N$439,2)-0.04</f>
        <v>537608.67999999993</v>
      </c>
      <c r="Q117" s="9"/>
      <c r="R117" s="12">
        <f t="shared" si="17"/>
        <v>-1155</v>
      </c>
      <c r="S117" s="13">
        <v>6748</v>
      </c>
      <c r="T117" s="14" t="s">
        <v>422</v>
      </c>
      <c r="U117" s="15">
        <v>3</v>
      </c>
      <c r="V117" s="16">
        <v>346</v>
      </c>
      <c r="W117" s="17">
        <v>28.785900099999999</v>
      </c>
      <c r="X117" s="22">
        <f t="shared" si="18"/>
        <v>39.324808189687282</v>
      </c>
      <c r="Y117" s="5">
        <f t="shared" si="20"/>
        <v>114</v>
      </c>
    </row>
    <row r="118" spans="1:25" x14ac:dyDescent="0.25">
      <c r="A118" s="161">
        <v>5607</v>
      </c>
      <c r="B118" s="327" t="s">
        <v>353</v>
      </c>
      <c r="C118" s="162">
        <v>7564</v>
      </c>
      <c r="D118" s="163">
        <v>5295714.8</v>
      </c>
      <c r="E118" s="163">
        <v>0</v>
      </c>
      <c r="F118" s="163">
        <v>0</v>
      </c>
      <c r="G118" s="163">
        <v>0</v>
      </c>
      <c r="H118" s="163">
        <v>0</v>
      </c>
      <c r="I118" s="163">
        <v>0</v>
      </c>
      <c r="J118" s="163">
        <v>0</v>
      </c>
      <c r="K118" s="163">
        <f t="shared" si="12"/>
        <v>5295714.8</v>
      </c>
      <c r="L118" s="164">
        <f t="shared" si="13"/>
        <v>700.12</v>
      </c>
      <c r="M118" s="164">
        <f t="shared" si="14"/>
        <v>76.819999999999993</v>
      </c>
      <c r="N118" s="164">
        <f t="shared" si="15"/>
        <v>581066.48</v>
      </c>
      <c r="O118" s="169">
        <f t="shared" si="21"/>
        <v>3.3067879442081942E-2</v>
      </c>
      <c r="P118" s="286">
        <f t="shared" si="22"/>
        <v>413348.49</v>
      </c>
      <c r="Q118" s="9"/>
      <c r="R118" s="12">
        <f t="shared" si="17"/>
        <v>-1113</v>
      </c>
      <c r="S118" s="13">
        <v>6720</v>
      </c>
      <c r="T118" s="14" t="s">
        <v>420</v>
      </c>
      <c r="U118" s="15">
        <v>3</v>
      </c>
      <c r="V118" s="16">
        <v>453</v>
      </c>
      <c r="W118" s="17">
        <v>107.4560013</v>
      </c>
      <c r="X118" s="22">
        <f t="shared" si="18"/>
        <v>70.391601292537587</v>
      </c>
      <c r="Y118" s="5">
        <f t="shared" si="20"/>
        <v>115</v>
      </c>
    </row>
    <row r="119" spans="1:25" ht="15.65" customHeight="1" x14ac:dyDescent="0.25">
      <c r="A119" s="161">
        <v>5628</v>
      </c>
      <c r="B119" s="327" t="s">
        <v>356</v>
      </c>
      <c r="C119" s="162">
        <v>928</v>
      </c>
      <c r="D119" s="163">
        <v>754559.6</v>
      </c>
      <c r="E119" s="163">
        <v>0</v>
      </c>
      <c r="F119" s="163">
        <v>0</v>
      </c>
      <c r="G119" s="163">
        <v>0</v>
      </c>
      <c r="H119" s="163">
        <v>0</v>
      </c>
      <c r="I119" s="163">
        <v>0</v>
      </c>
      <c r="J119" s="163">
        <v>0</v>
      </c>
      <c r="K119" s="163">
        <f t="shared" si="12"/>
        <v>754559.6</v>
      </c>
      <c r="L119" s="164">
        <f t="shared" si="13"/>
        <v>813.1</v>
      </c>
      <c r="M119" s="164">
        <f t="shared" si="14"/>
        <v>189.8</v>
      </c>
      <c r="N119" s="164">
        <f t="shared" si="15"/>
        <v>176134.40000000002</v>
      </c>
      <c r="O119" s="169">
        <f t="shared" si="21"/>
        <v>1.0023622606493216E-2</v>
      </c>
      <c r="P119" s="286">
        <f t="shared" si="22"/>
        <v>125295.28</v>
      </c>
      <c r="Q119" s="9"/>
      <c r="R119" s="12">
        <f t="shared" si="17"/>
        <v>-623</v>
      </c>
      <c r="S119" s="13">
        <v>6251</v>
      </c>
      <c r="T119" s="14" t="s">
        <v>395</v>
      </c>
      <c r="U119" s="15">
        <v>1</v>
      </c>
      <c r="V119" s="16">
        <v>292</v>
      </c>
      <c r="W119" s="17">
        <v>94.676902799999993</v>
      </c>
      <c r="X119" s="22">
        <f t="shared" si="18"/>
        <v>9.8017570553649342</v>
      </c>
      <c r="Y119" s="5">
        <f t="shared" si="20"/>
        <v>116</v>
      </c>
    </row>
    <row r="120" spans="1:25" x14ac:dyDescent="0.25">
      <c r="A120" s="161">
        <v>5670</v>
      </c>
      <c r="B120" s="327" t="s">
        <v>360</v>
      </c>
      <c r="C120" s="162">
        <v>391</v>
      </c>
      <c r="D120" s="163">
        <v>436855.66</v>
      </c>
      <c r="E120" s="163">
        <v>0</v>
      </c>
      <c r="F120" s="163">
        <v>0</v>
      </c>
      <c r="G120" s="163">
        <v>0</v>
      </c>
      <c r="H120" s="163">
        <v>0</v>
      </c>
      <c r="I120" s="163">
        <v>0</v>
      </c>
      <c r="J120" s="163">
        <v>0</v>
      </c>
      <c r="K120" s="163">
        <f t="shared" si="12"/>
        <v>436855.66</v>
      </c>
      <c r="L120" s="164">
        <f t="shared" si="13"/>
        <v>1117.28</v>
      </c>
      <c r="M120" s="164">
        <f t="shared" si="14"/>
        <v>493.98</v>
      </c>
      <c r="N120" s="164">
        <f t="shared" si="15"/>
        <v>193146.18</v>
      </c>
      <c r="O120" s="169">
        <f t="shared" si="21"/>
        <v>1.0991745032235654E-2</v>
      </c>
      <c r="P120" s="286">
        <f t="shared" si="22"/>
        <v>137396.81</v>
      </c>
      <c r="Q120" s="9"/>
      <c r="R120" s="12">
        <f t="shared" si="17"/>
        <v>-658</v>
      </c>
      <c r="S120" s="13">
        <v>6328</v>
      </c>
      <c r="T120" s="14" t="s">
        <v>400</v>
      </c>
      <c r="U120" s="15">
        <v>1</v>
      </c>
      <c r="V120" s="16">
        <v>3714</v>
      </c>
      <c r="W120" s="17">
        <v>46.829200700000001</v>
      </c>
      <c r="X120" s="23">
        <f t="shared" si="18"/>
        <v>8.3494912182005265</v>
      </c>
      <c r="Y120" s="5">
        <f t="shared" si="20"/>
        <v>117</v>
      </c>
    </row>
    <row r="121" spans="1:25" x14ac:dyDescent="0.25">
      <c r="A121" s="161">
        <v>5726</v>
      </c>
      <c r="B121" s="327" t="s">
        <v>361</v>
      </c>
      <c r="C121" s="162">
        <v>593</v>
      </c>
      <c r="D121" s="163">
        <v>437448.61</v>
      </c>
      <c r="E121" s="163">
        <v>0</v>
      </c>
      <c r="F121" s="163">
        <v>0</v>
      </c>
      <c r="G121" s="163">
        <v>0</v>
      </c>
      <c r="H121" s="163">
        <v>0</v>
      </c>
      <c r="I121" s="163">
        <v>0</v>
      </c>
      <c r="J121" s="163">
        <v>0</v>
      </c>
      <c r="K121" s="163">
        <f t="shared" si="12"/>
        <v>437448.61</v>
      </c>
      <c r="L121" s="164">
        <f t="shared" si="13"/>
        <v>737.69</v>
      </c>
      <c r="M121" s="164">
        <f t="shared" si="14"/>
        <v>114.39</v>
      </c>
      <c r="N121" s="164">
        <f t="shared" si="15"/>
        <v>67833.27</v>
      </c>
      <c r="O121" s="169">
        <f t="shared" si="21"/>
        <v>3.8603197254162619E-3</v>
      </c>
      <c r="P121" s="286">
        <f t="shared" si="22"/>
        <v>48254</v>
      </c>
      <c r="Q121" s="9"/>
      <c r="R121" s="12">
        <f t="shared" si="17"/>
        <v>294</v>
      </c>
      <c r="S121" s="13">
        <v>5432</v>
      </c>
      <c r="T121" s="14" t="s">
        <v>344</v>
      </c>
      <c r="U121" s="15">
        <v>1</v>
      </c>
      <c r="V121" s="16">
        <v>1572</v>
      </c>
      <c r="W121" s="17">
        <v>59.470298800000002</v>
      </c>
      <c r="X121" s="22">
        <f t="shared" si="18"/>
        <v>9.9713640584566896</v>
      </c>
      <c r="Y121" s="5">
        <f t="shared" si="20"/>
        <v>118</v>
      </c>
    </row>
    <row r="122" spans="1:25" x14ac:dyDescent="0.25">
      <c r="A122" s="161">
        <v>5733</v>
      </c>
      <c r="B122" s="327" t="s">
        <v>362</v>
      </c>
      <c r="C122" s="162">
        <v>486</v>
      </c>
      <c r="D122" s="163">
        <v>568855.69999999995</v>
      </c>
      <c r="E122" s="163">
        <v>0</v>
      </c>
      <c r="F122" s="163">
        <v>0</v>
      </c>
      <c r="G122" s="163">
        <v>0</v>
      </c>
      <c r="H122" s="163">
        <v>0</v>
      </c>
      <c r="I122" s="163">
        <v>0</v>
      </c>
      <c r="J122" s="163">
        <v>0</v>
      </c>
      <c r="K122" s="163">
        <f t="shared" si="12"/>
        <v>568855.69999999995</v>
      </c>
      <c r="L122" s="164">
        <f t="shared" si="13"/>
        <v>1170.48</v>
      </c>
      <c r="M122" s="164">
        <f t="shared" si="14"/>
        <v>547.17999999999995</v>
      </c>
      <c r="N122" s="164">
        <f t="shared" si="15"/>
        <v>265929.48</v>
      </c>
      <c r="O122" s="169">
        <f t="shared" si="21"/>
        <v>1.5133765734921657E-2</v>
      </c>
      <c r="P122" s="286">
        <f t="shared" si="22"/>
        <v>189172.07</v>
      </c>
      <c r="Q122" s="9"/>
      <c r="R122" s="12">
        <f t="shared" si="17"/>
        <v>-742</v>
      </c>
      <c r="S122" s="13">
        <v>6475</v>
      </c>
      <c r="T122" s="14" t="s">
        <v>411</v>
      </c>
      <c r="U122" s="15">
        <v>1</v>
      </c>
      <c r="V122" s="16">
        <v>557</v>
      </c>
      <c r="W122" s="17">
        <v>143.97599790000001</v>
      </c>
      <c r="X122" s="22">
        <f t="shared" si="18"/>
        <v>3.3755626430007886</v>
      </c>
      <c r="Y122" s="5">
        <f t="shared" si="20"/>
        <v>119</v>
      </c>
    </row>
    <row r="123" spans="1:25" x14ac:dyDescent="0.25">
      <c r="A123" s="161">
        <v>5740</v>
      </c>
      <c r="B123" s="327" t="s">
        <v>363</v>
      </c>
      <c r="C123" s="162">
        <v>249</v>
      </c>
      <c r="D123" s="163">
        <v>235291.01</v>
      </c>
      <c r="E123" s="163">
        <v>0</v>
      </c>
      <c r="F123" s="163">
        <v>0</v>
      </c>
      <c r="G123" s="163">
        <v>0</v>
      </c>
      <c r="H123" s="163">
        <v>0</v>
      </c>
      <c r="I123" s="163">
        <v>0</v>
      </c>
      <c r="J123" s="163">
        <v>0</v>
      </c>
      <c r="K123" s="163">
        <f t="shared" si="12"/>
        <v>235291.01</v>
      </c>
      <c r="L123" s="164">
        <f t="shared" si="13"/>
        <v>944.94</v>
      </c>
      <c r="M123" s="164">
        <f t="shared" si="14"/>
        <v>321.64</v>
      </c>
      <c r="N123" s="164">
        <f t="shared" si="15"/>
        <v>80088.36</v>
      </c>
      <c r="O123" s="169">
        <f t="shared" si="21"/>
        <v>4.5577439490126119E-3</v>
      </c>
      <c r="P123" s="286">
        <f t="shared" si="22"/>
        <v>56971.8</v>
      </c>
      <c r="Q123" s="9"/>
      <c r="R123" s="12">
        <f t="shared" si="17"/>
        <v>273</v>
      </c>
      <c r="S123" s="13">
        <v>5467</v>
      </c>
      <c r="T123" s="14" t="s">
        <v>348</v>
      </c>
      <c r="U123" s="15">
        <v>1</v>
      </c>
      <c r="V123" s="16">
        <v>775</v>
      </c>
      <c r="W123" s="17">
        <v>80.197402999999994</v>
      </c>
      <c r="X123" s="22">
        <f t="shared" si="18"/>
        <v>3.1048386940908799</v>
      </c>
      <c r="Y123" s="5">
        <f t="shared" si="20"/>
        <v>120</v>
      </c>
    </row>
    <row r="124" spans="1:25" x14ac:dyDescent="0.25">
      <c r="A124" s="161">
        <v>5747</v>
      </c>
      <c r="B124" s="327" t="s">
        <v>364</v>
      </c>
      <c r="C124" s="162">
        <v>3164</v>
      </c>
      <c r="D124" s="163">
        <v>2508953.02</v>
      </c>
      <c r="E124" s="163">
        <v>0</v>
      </c>
      <c r="F124" s="163">
        <v>25224.82</v>
      </c>
      <c r="G124" s="163">
        <v>0</v>
      </c>
      <c r="H124" s="163">
        <v>0</v>
      </c>
      <c r="I124" s="163">
        <v>0</v>
      </c>
      <c r="J124" s="163">
        <v>0</v>
      </c>
      <c r="K124" s="163">
        <f t="shared" si="12"/>
        <v>2483728.2000000002</v>
      </c>
      <c r="L124" s="164">
        <f t="shared" si="13"/>
        <v>785</v>
      </c>
      <c r="M124" s="164">
        <f t="shared" si="14"/>
        <v>161.69999999999999</v>
      </c>
      <c r="N124" s="164">
        <f t="shared" si="15"/>
        <v>511618.8</v>
      </c>
      <c r="O124" s="169">
        <f t="shared" si="21"/>
        <v>2.9115685349295373E-2</v>
      </c>
      <c r="P124" s="286">
        <f t="shared" si="22"/>
        <v>363946.07</v>
      </c>
      <c r="Q124" s="9"/>
      <c r="R124" s="12">
        <f t="shared" si="17"/>
        <v>-945</v>
      </c>
      <c r="S124" s="13">
        <v>6692</v>
      </c>
      <c r="T124" s="14" t="s">
        <v>418</v>
      </c>
      <c r="U124" s="15">
        <v>1</v>
      </c>
      <c r="V124" s="16">
        <v>1147</v>
      </c>
      <c r="W124" s="17">
        <v>251.62699889999999</v>
      </c>
      <c r="X124" s="22">
        <f t="shared" si="18"/>
        <v>12.57416737405598</v>
      </c>
      <c r="Y124" s="5">
        <f t="shared" si="20"/>
        <v>121</v>
      </c>
    </row>
    <row r="125" spans="1:25" x14ac:dyDescent="0.25">
      <c r="A125" s="161">
        <v>5754</v>
      </c>
      <c r="B125" s="327" t="s">
        <v>365</v>
      </c>
      <c r="C125" s="162">
        <v>1225</v>
      </c>
      <c r="D125" s="163">
        <v>876098.57</v>
      </c>
      <c r="E125" s="163">
        <v>0</v>
      </c>
      <c r="F125" s="163">
        <v>0</v>
      </c>
      <c r="G125" s="163">
        <v>0</v>
      </c>
      <c r="H125" s="163">
        <v>0</v>
      </c>
      <c r="I125" s="163">
        <v>0</v>
      </c>
      <c r="J125" s="163">
        <v>0</v>
      </c>
      <c r="K125" s="163">
        <f t="shared" si="12"/>
        <v>876098.57</v>
      </c>
      <c r="L125" s="164">
        <f t="shared" si="13"/>
        <v>715.18</v>
      </c>
      <c r="M125" s="164">
        <f t="shared" si="14"/>
        <v>91.88</v>
      </c>
      <c r="N125" s="164">
        <f t="shared" si="15"/>
        <v>112553</v>
      </c>
      <c r="O125" s="169">
        <f t="shared" si="21"/>
        <v>6.4052723103983711E-3</v>
      </c>
      <c r="P125" s="286">
        <f t="shared" si="22"/>
        <v>80065.899999999994</v>
      </c>
      <c r="Q125" s="9"/>
      <c r="R125" s="12">
        <f t="shared" si="17"/>
        <v>1379</v>
      </c>
      <c r="S125" s="13">
        <v>4375</v>
      </c>
      <c r="T125" s="14" t="s">
        <v>287</v>
      </c>
      <c r="U125" s="15">
        <v>1</v>
      </c>
      <c r="V125" s="16">
        <v>636</v>
      </c>
      <c r="W125" s="17">
        <v>219.50500489999999</v>
      </c>
      <c r="X125" s="22">
        <f t="shared" si="18"/>
        <v>5.5807383551827163</v>
      </c>
      <c r="Y125" s="5">
        <f t="shared" si="20"/>
        <v>122</v>
      </c>
    </row>
    <row r="126" spans="1:25" x14ac:dyDescent="0.25">
      <c r="A126" s="161">
        <v>5780</v>
      </c>
      <c r="B126" s="327" t="s">
        <v>367</v>
      </c>
      <c r="C126" s="162">
        <v>453</v>
      </c>
      <c r="D126" s="163">
        <v>303210.83</v>
      </c>
      <c r="E126" s="163">
        <v>0</v>
      </c>
      <c r="F126" s="163">
        <v>0</v>
      </c>
      <c r="G126" s="163">
        <v>0</v>
      </c>
      <c r="H126" s="163">
        <v>0</v>
      </c>
      <c r="I126" s="163">
        <v>0</v>
      </c>
      <c r="J126" s="163">
        <v>0</v>
      </c>
      <c r="K126" s="163">
        <f t="shared" si="12"/>
        <v>303210.83</v>
      </c>
      <c r="L126" s="164">
        <f t="shared" si="13"/>
        <v>669.34</v>
      </c>
      <c r="M126" s="164">
        <f t="shared" si="14"/>
        <v>46.04</v>
      </c>
      <c r="N126" s="164">
        <f t="shared" si="15"/>
        <v>20856.12</v>
      </c>
      <c r="O126" s="169">
        <f t="shared" si="21"/>
        <v>1.1868997533459407E-3</v>
      </c>
      <c r="P126" s="286">
        <f t="shared" si="22"/>
        <v>14836.25</v>
      </c>
      <c r="Q126" s="9"/>
      <c r="R126" s="12">
        <f t="shared" si="17"/>
        <v>1094</v>
      </c>
      <c r="S126" s="13">
        <v>4686</v>
      </c>
      <c r="T126" s="14" t="s">
        <v>307</v>
      </c>
      <c r="U126" s="15">
        <v>3</v>
      </c>
      <c r="V126" s="16">
        <v>327</v>
      </c>
      <c r="W126" s="17">
        <v>30.9568005</v>
      </c>
      <c r="X126" s="22">
        <f t="shared" si="18"/>
        <v>14.633295194702049</v>
      </c>
      <c r="Y126" s="5">
        <f t="shared" si="20"/>
        <v>123</v>
      </c>
    </row>
    <row r="127" spans="1:25" x14ac:dyDescent="0.25">
      <c r="A127" s="161">
        <v>238</v>
      </c>
      <c r="B127" s="327" t="s">
        <v>20</v>
      </c>
      <c r="C127" s="162">
        <v>1082</v>
      </c>
      <c r="D127" s="163">
        <v>789153.05</v>
      </c>
      <c r="E127" s="163">
        <v>0</v>
      </c>
      <c r="F127" s="163">
        <v>0</v>
      </c>
      <c r="G127" s="163">
        <v>9668.9699999999993</v>
      </c>
      <c r="H127" s="163">
        <v>0</v>
      </c>
      <c r="I127" s="163">
        <v>0</v>
      </c>
      <c r="J127" s="163">
        <v>0</v>
      </c>
      <c r="K127" s="163">
        <f t="shared" si="12"/>
        <v>779484.08000000007</v>
      </c>
      <c r="L127" s="164">
        <f t="shared" si="13"/>
        <v>720.41</v>
      </c>
      <c r="M127" s="164">
        <f t="shared" si="14"/>
        <v>97.11</v>
      </c>
      <c r="N127" s="164">
        <f t="shared" si="15"/>
        <v>105073.02</v>
      </c>
      <c r="O127" s="169">
        <f t="shared" si="21"/>
        <v>5.9795945516861772E-3</v>
      </c>
      <c r="P127" s="286">
        <f t="shared" si="22"/>
        <v>74744.929999999993</v>
      </c>
      <c r="Q127" s="9"/>
      <c r="R127" s="12">
        <f t="shared" si="17"/>
        <v>-5495</v>
      </c>
      <c r="S127" s="13">
        <v>5733</v>
      </c>
      <c r="T127" s="14" t="s">
        <v>362</v>
      </c>
      <c r="U127" s="15">
        <v>1</v>
      </c>
      <c r="V127" s="16">
        <v>486</v>
      </c>
      <c r="W127" s="17">
        <v>303.86199950000002</v>
      </c>
      <c r="X127" s="22">
        <f t="shared" si="18"/>
        <v>3.5608269602003984</v>
      </c>
      <c r="Y127" s="5">
        <f t="shared" si="20"/>
        <v>124</v>
      </c>
    </row>
    <row r="128" spans="1:25" x14ac:dyDescent="0.25">
      <c r="A128" s="161">
        <v>5866</v>
      </c>
      <c r="B128" s="327" t="s">
        <v>373</v>
      </c>
      <c r="C128" s="162">
        <v>985</v>
      </c>
      <c r="D128" s="163">
        <v>779625.37</v>
      </c>
      <c r="E128" s="163">
        <v>0</v>
      </c>
      <c r="F128" s="163">
        <v>0</v>
      </c>
      <c r="G128" s="163">
        <v>0</v>
      </c>
      <c r="H128" s="163">
        <v>0</v>
      </c>
      <c r="I128" s="163">
        <v>0</v>
      </c>
      <c r="J128" s="163">
        <v>0</v>
      </c>
      <c r="K128" s="163">
        <f t="shared" si="12"/>
        <v>779625.37</v>
      </c>
      <c r="L128" s="164">
        <f t="shared" si="13"/>
        <v>791.5</v>
      </c>
      <c r="M128" s="164">
        <f t="shared" si="14"/>
        <v>168.2</v>
      </c>
      <c r="N128" s="164">
        <f t="shared" si="15"/>
        <v>165677</v>
      </c>
      <c r="O128" s="169">
        <f t="shared" si="21"/>
        <v>9.4285030214198724E-3</v>
      </c>
      <c r="P128" s="286">
        <f t="shared" si="22"/>
        <v>117856.29</v>
      </c>
      <c r="Q128" s="9"/>
      <c r="R128" s="12">
        <f t="shared" si="17"/>
        <v>-357</v>
      </c>
      <c r="S128" s="13">
        <v>6223</v>
      </c>
      <c r="T128" s="14" t="s">
        <v>391</v>
      </c>
      <c r="U128" s="15">
        <v>1</v>
      </c>
      <c r="V128" s="16">
        <v>8581</v>
      </c>
      <c r="W128" s="17">
        <v>258.52999879999999</v>
      </c>
      <c r="X128" s="22">
        <f t="shared" si="18"/>
        <v>3.8100027253007518</v>
      </c>
      <c r="Y128" s="5">
        <f t="shared" si="20"/>
        <v>125</v>
      </c>
    </row>
    <row r="129" spans="1:25" x14ac:dyDescent="0.25">
      <c r="A129" s="161">
        <v>5992</v>
      </c>
      <c r="B129" s="327" t="s">
        <v>377</v>
      </c>
      <c r="C129" s="162">
        <v>409</v>
      </c>
      <c r="D129" s="163">
        <v>315163.58</v>
      </c>
      <c r="E129" s="163">
        <v>0</v>
      </c>
      <c r="F129" s="163">
        <v>0</v>
      </c>
      <c r="G129" s="163">
        <v>0</v>
      </c>
      <c r="H129" s="163">
        <v>0</v>
      </c>
      <c r="I129" s="163">
        <v>0</v>
      </c>
      <c r="J129" s="163">
        <v>0</v>
      </c>
      <c r="K129" s="163">
        <f t="shared" si="12"/>
        <v>315163.58</v>
      </c>
      <c r="L129" s="164">
        <f t="shared" si="13"/>
        <v>770.57</v>
      </c>
      <c r="M129" s="164">
        <f t="shared" si="14"/>
        <v>147.27000000000001</v>
      </c>
      <c r="N129" s="164">
        <f t="shared" si="15"/>
        <v>60233.430000000008</v>
      </c>
      <c r="O129" s="169">
        <f t="shared" si="21"/>
        <v>3.4278208607439928E-3</v>
      </c>
      <c r="P129" s="286">
        <f t="shared" si="22"/>
        <v>42847.76</v>
      </c>
      <c r="Q129" s="9"/>
      <c r="R129" s="12">
        <f t="shared" si="17"/>
        <v>686</v>
      </c>
      <c r="S129" s="13">
        <v>5306</v>
      </c>
      <c r="T129" s="14" t="s">
        <v>336</v>
      </c>
      <c r="U129" s="15">
        <v>1</v>
      </c>
      <c r="V129" s="16">
        <v>642</v>
      </c>
      <c r="W129" s="17">
        <v>156.22999569999999</v>
      </c>
      <c r="X129" s="22">
        <f t="shared" si="18"/>
        <v>2.6179351677470475</v>
      </c>
      <c r="Y129" s="5">
        <f t="shared" si="20"/>
        <v>126</v>
      </c>
    </row>
    <row r="130" spans="1:25" x14ac:dyDescent="0.25">
      <c r="A130" s="161">
        <v>6027</v>
      </c>
      <c r="B130" s="327" t="s">
        <v>380</v>
      </c>
      <c r="C130" s="162">
        <v>490</v>
      </c>
      <c r="D130" s="163">
        <v>352131.12</v>
      </c>
      <c r="E130" s="163">
        <v>733.18</v>
      </c>
      <c r="F130" s="163">
        <v>0</v>
      </c>
      <c r="G130" s="163">
        <v>0</v>
      </c>
      <c r="H130" s="163">
        <v>0</v>
      </c>
      <c r="I130" s="163">
        <v>0</v>
      </c>
      <c r="J130" s="163">
        <v>0</v>
      </c>
      <c r="K130" s="163">
        <f t="shared" si="12"/>
        <v>351397.94</v>
      </c>
      <c r="L130" s="164">
        <f t="shared" si="13"/>
        <v>717.14</v>
      </c>
      <c r="M130" s="164">
        <f t="shared" si="14"/>
        <v>93.84</v>
      </c>
      <c r="N130" s="164">
        <f t="shared" si="15"/>
        <v>45981.599999999999</v>
      </c>
      <c r="O130" s="169">
        <f t="shared" si="21"/>
        <v>2.6167642734339709E-3</v>
      </c>
      <c r="P130" s="286">
        <f t="shared" si="22"/>
        <v>32709.55</v>
      </c>
      <c r="Q130" s="9"/>
      <c r="R130" s="12">
        <f t="shared" si="17"/>
        <v>897</v>
      </c>
      <c r="S130" s="13">
        <v>5130</v>
      </c>
      <c r="T130" s="14" t="s">
        <v>330</v>
      </c>
      <c r="U130" s="15">
        <v>1</v>
      </c>
      <c r="V130" s="16">
        <v>566</v>
      </c>
      <c r="W130" s="17">
        <v>117.3550034</v>
      </c>
      <c r="X130" s="22">
        <f t="shared" si="18"/>
        <v>4.1753652234992824</v>
      </c>
      <c r="Y130" s="5">
        <f t="shared" si="20"/>
        <v>127</v>
      </c>
    </row>
    <row r="131" spans="1:25" x14ac:dyDescent="0.25">
      <c r="A131" s="161">
        <v>6104</v>
      </c>
      <c r="B131" s="327" t="s">
        <v>383</v>
      </c>
      <c r="C131" s="162">
        <v>157</v>
      </c>
      <c r="D131" s="163">
        <v>101284.42</v>
      </c>
      <c r="E131" s="163">
        <v>0</v>
      </c>
      <c r="F131" s="163">
        <v>0</v>
      </c>
      <c r="G131" s="163">
        <v>0</v>
      </c>
      <c r="H131" s="163">
        <v>0</v>
      </c>
      <c r="I131" s="163">
        <v>0</v>
      </c>
      <c r="J131" s="163">
        <v>0</v>
      </c>
      <c r="K131" s="163">
        <f t="shared" si="12"/>
        <v>101284.42</v>
      </c>
      <c r="L131" s="164">
        <f t="shared" si="13"/>
        <v>645.12</v>
      </c>
      <c r="M131" s="164">
        <f t="shared" si="14"/>
        <v>21.82</v>
      </c>
      <c r="N131" s="164">
        <f t="shared" si="15"/>
        <v>3425.7400000000002</v>
      </c>
      <c r="O131" s="169">
        <f t="shared" si="21"/>
        <v>1.9495524388176341E-4</v>
      </c>
      <c r="P131" s="286">
        <f t="shared" si="22"/>
        <v>2436.94</v>
      </c>
      <c r="Q131" s="9"/>
      <c r="R131" s="12">
        <f t="shared" si="17"/>
        <v>1645</v>
      </c>
      <c r="S131" s="13">
        <v>4459</v>
      </c>
      <c r="T131" s="14" t="s">
        <v>289</v>
      </c>
      <c r="U131" s="15">
        <v>1</v>
      </c>
      <c r="V131" s="16">
        <v>277</v>
      </c>
      <c r="W131" s="17">
        <v>82.850196800000006</v>
      </c>
      <c r="X131" s="22">
        <f t="shared" si="18"/>
        <v>1.8949864461878982</v>
      </c>
      <c r="Y131" s="5">
        <f t="shared" si="20"/>
        <v>128</v>
      </c>
    </row>
    <row r="132" spans="1:25" ht="15.65" customHeight="1" x14ac:dyDescent="0.25">
      <c r="A132" s="161">
        <v>6230</v>
      </c>
      <c r="B132" s="327" t="s">
        <v>392</v>
      </c>
      <c r="C132" s="162">
        <v>471</v>
      </c>
      <c r="D132" s="163">
        <v>429463.38</v>
      </c>
      <c r="E132" s="163">
        <v>0</v>
      </c>
      <c r="F132" s="163">
        <v>0</v>
      </c>
      <c r="G132" s="163">
        <v>0</v>
      </c>
      <c r="H132" s="163">
        <v>0</v>
      </c>
      <c r="I132" s="163">
        <v>0</v>
      </c>
      <c r="J132" s="163">
        <v>0</v>
      </c>
      <c r="K132" s="163">
        <f t="shared" ref="K132:K195" si="23">D132-E132-F132-G132-H132-I132-J132</f>
        <v>429463.38</v>
      </c>
      <c r="L132" s="164">
        <f t="shared" ref="L132:L195" si="24">ROUND((K132/C132),2)</f>
        <v>911.81</v>
      </c>
      <c r="M132" s="164">
        <f t="shared" ref="M132:M195" si="25">MAX(ROUND((L132-M$428),2),0)</f>
        <v>288.51</v>
      </c>
      <c r="N132" s="164">
        <f t="shared" ref="N132:N195" si="26">C132*M132</f>
        <v>135888.21</v>
      </c>
      <c r="O132" s="169">
        <f t="shared" ref="O132:O142" si="27">N132/N$428</f>
        <v>7.7332544563236787E-3</v>
      </c>
      <c r="P132" s="286">
        <f t="shared" si="22"/>
        <v>96665.68</v>
      </c>
      <c r="Q132" s="9"/>
      <c r="R132" s="12">
        <f t="shared" ref="R132:R142" si="28">A132-S132</f>
        <v>161</v>
      </c>
      <c r="S132" s="13">
        <v>6069</v>
      </c>
      <c r="T132" s="14" t="s">
        <v>381</v>
      </c>
      <c r="U132" s="15">
        <v>1</v>
      </c>
      <c r="V132" s="16">
        <v>72</v>
      </c>
      <c r="W132" s="17">
        <v>25.5907993</v>
      </c>
      <c r="X132" s="22">
        <f t="shared" ref="X132:X142" si="29">C132/W132</f>
        <v>18.405052318940267</v>
      </c>
      <c r="Y132" s="5">
        <f t="shared" si="20"/>
        <v>129</v>
      </c>
    </row>
    <row r="133" spans="1:25" x14ac:dyDescent="0.25">
      <c r="A133" s="161">
        <v>6251</v>
      </c>
      <c r="B133" s="327" t="s">
        <v>395</v>
      </c>
      <c r="C133" s="162">
        <v>292</v>
      </c>
      <c r="D133" s="163">
        <v>327403.61</v>
      </c>
      <c r="E133" s="163">
        <v>0</v>
      </c>
      <c r="F133" s="163">
        <v>0</v>
      </c>
      <c r="G133" s="163">
        <v>0</v>
      </c>
      <c r="H133" s="163">
        <v>0</v>
      </c>
      <c r="I133" s="163">
        <v>0</v>
      </c>
      <c r="J133" s="163">
        <v>0</v>
      </c>
      <c r="K133" s="163">
        <f t="shared" si="23"/>
        <v>327403.61</v>
      </c>
      <c r="L133" s="164">
        <f t="shared" si="24"/>
        <v>1121.25</v>
      </c>
      <c r="M133" s="164">
        <f t="shared" si="25"/>
        <v>497.95</v>
      </c>
      <c r="N133" s="164">
        <f t="shared" si="26"/>
        <v>145401.4</v>
      </c>
      <c r="O133" s="169">
        <f t="shared" si="27"/>
        <v>8.2746400479166045E-3</v>
      </c>
      <c r="P133" s="286">
        <f t="shared" ref="P133:P142" si="30">ROUND(O133*N$439,2)-0</f>
        <v>103433</v>
      </c>
      <c r="Q133" s="9"/>
      <c r="R133" s="12">
        <f t="shared" si="28"/>
        <v>138</v>
      </c>
      <c r="S133" s="13">
        <v>6113</v>
      </c>
      <c r="T133" s="14" t="s">
        <v>384</v>
      </c>
      <c r="U133" s="15">
        <v>3</v>
      </c>
      <c r="V133" s="16">
        <v>1383</v>
      </c>
      <c r="W133" s="17">
        <v>48.776199300000002</v>
      </c>
      <c r="X133" s="22">
        <f t="shared" si="29"/>
        <v>5.9865263015685599</v>
      </c>
      <c r="Y133" s="5">
        <f t="shared" si="20"/>
        <v>130</v>
      </c>
    </row>
    <row r="134" spans="1:25" ht="15.65" customHeight="1" x14ac:dyDescent="0.25">
      <c r="A134" s="161">
        <v>6293</v>
      </c>
      <c r="B134" s="327" t="s">
        <v>396</v>
      </c>
      <c r="C134" s="162">
        <v>660</v>
      </c>
      <c r="D134" s="163">
        <v>443703.37</v>
      </c>
      <c r="E134" s="163">
        <v>0</v>
      </c>
      <c r="F134" s="163">
        <v>0</v>
      </c>
      <c r="G134" s="163">
        <v>0</v>
      </c>
      <c r="H134" s="163">
        <v>0</v>
      </c>
      <c r="I134" s="163">
        <v>0</v>
      </c>
      <c r="J134" s="163">
        <v>0</v>
      </c>
      <c r="K134" s="163">
        <f t="shared" si="23"/>
        <v>443703.37</v>
      </c>
      <c r="L134" s="164">
        <f t="shared" si="24"/>
        <v>672.28</v>
      </c>
      <c r="M134" s="164">
        <f t="shared" si="25"/>
        <v>48.98</v>
      </c>
      <c r="N134" s="164">
        <f t="shared" si="26"/>
        <v>32326.799999999999</v>
      </c>
      <c r="O134" s="169">
        <f t="shared" si="27"/>
        <v>1.8396840326227295E-3</v>
      </c>
      <c r="P134" s="286">
        <f t="shared" si="30"/>
        <v>22996.05</v>
      </c>
      <c r="Q134" s="9"/>
      <c r="R134" s="12">
        <f t="shared" si="28"/>
        <v>1428</v>
      </c>
      <c r="S134" s="13">
        <v>4865</v>
      </c>
      <c r="T134" s="14" t="s">
        <v>317</v>
      </c>
      <c r="U134" s="15">
        <v>1</v>
      </c>
      <c r="V134" s="16">
        <v>432</v>
      </c>
      <c r="W134" s="17">
        <v>75.433402999999998</v>
      </c>
      <c r="X134" s="22">
        <f t="shared" si="29"/>
        <v>8.7494395553121205</v>
      </c>
      <c r="Y134" s="5">
        <f t="shared" ref="Y134:Y197" si="31">Y133+1</f>
        <v>131</v>
      </c>
    </row>
    <row r="135" spans="1:25" x14ac:dyDescent="0.25">
      <c r="A135" s="161">
        <v>6354</v>
      </c>
      <c r="B135" s="327" t="s">
        <v>402</v>
      </c>
      <c r="C135" s="162">
        <v>284</v>
      </c>
      <c r="D135" s="163">
        <v>279187.83</v>
      </c>
      <c r="E135" s="163">
        <v>0</v>
      </c>
      <c r="F135" s="163">
        <v>0</v>
      </c>
      <c r="G135" s="163">
        <v>0</v>
      </c>
      <c r="H135" s="163">
        <v>0</v>
      </c>
      <c r="I135" s="163">
        <v>0</v>
      </c>
      <c r="J135" s="163">
        <v>0</v>
      </c>
      <c r="K135" s="163">
        <f t="shared" si="23"/>
        <v>279187.83</v>
      </c>
      <c r="L135" s="164">
        <f t="shared" si="24"/>
        <v>983.06</v>
      </c>
      <c r="M135" s="164">
        <f t="shared" si="25"/>
        <v>359.76</v>
      </c>
      <c r="N135" s="164">
        <f t="shared" si="26"/>
        <v>102171.84</v>
      </c>
      <c r="O135" s="169">
        <f t="shared" si="27"/>
        <v>5.8144914631724845E-3</v>
      </c>
      <c r="P135" s="286">
        <f t="shared" si="30"/>
        <v>72681.14</v>
      </c>
      <c r="Q135" s="9"/>
      <c r="R135" s="12">
        <f t="shared" si="28"/>
        <v>2844</v>
      </c>
      <c r="S135" s="13">
        <v>3510</v>
      </c>
      <c r="T135" s="14" t="s">
        <v>224</v>
      </c>
      <c r="U135" s="15">
        <v>3</v>
      </c>
      <c r="V135" s="16">
        <v>470</v>
      </c>
      <c r="W135" s="17">
        <v>5.9648498999999999</v>
      </c>
      <c r="X135" s="23">
        <f t="shared" si="29"/>
        <v>47.612262632124242</v>
      </c>
      <c r="Y135" s="5">
        <f t="shared" si="31"/>
        <v>132</v>
      </c>
    </row>
    <row r="136" spans="1:25" x14ac:dyDescent="0.25">
      <c r="A136" s="161">
        <v>6440</v>
      </c>
      <c r="B136" s="327" t="s">
        <v>408</v>
      </c>
      <c r="C136" s="162">
        <v>162</v>
      </c>
      <c r="D136" s="163">
        <v>137845.64000000001</v>
      </c>
      <c r="E136" s="163">
        <v>0</v>
      </c>
      <c r="F136" s="163">
        <v>0</v>
      </c>
      <c r="G136" s="163">
        <v>0</v>
      </c>
      <c r="H136" s="163">
        <v>0</v>
      </c>
      <c r="I136" s="163">
        <v>0</v>
      </c>
      <c r="J136" s="163">
        <v>0</v>
      </c>
      <c r="K136" s="163">
        <f t="shared" si="23"/>
        <v>137845.64000000001</v>
      </c>
      <c r="L136" s="164">
        <f t="shared" si="24"/>
        <v>850.9</v>
      </c>
      <c r="M136" s="164">
        <f t="shared" si="25"/>
        <v>227.6</v>
      </c>
      <c r="N136" s="164">
        <f t="shared" si="26"/>
        <v>36871.199999999997</v>
      </c>
      <c r="O136" s="169">
        <f t="shared" si="27"/>
        <v>2.0983010351670805E-3</v>
      </c>
      <c r="P136" s="286">
        <f t="shared" si="30"/>
        <v>26228.76</v>
      </c>
      <c r="Q136" s="9"/>
      <c r="R136" s="12">
        <f t="shared" si="28"/>
        <v>1484</v>
      </c>
      <c r="S136" s="13">
        <v>4956</v>
      </c>
      <c r="T136" s="14" t="s">
        <v>321</v>
      </c>
      <c r="U136" s="15">
        <v>1</v>
      </c>
      <c r="V136" s="16">
        <v>942</v>
      </c>
      <c r="W136" s="17">
        <v>129.10200499999999</v>
      </c>
      <c r="X136" s="22">
        <f t="shared" si="29"/>
        <v>1.2548217202358709</v>
      </c>
      <c r="Y136" s="5">
        <f t="shared" si="31"/>
        <v>133</v>
      </c>
    </row>
    <row r="137" spans="1:25" x14ac:dyDescent="0.25">
      <c r="A137" s="161">
        <v>6426</v>
      </c>
      <c r="B137" s="327" t="s">
        <v>407</v>
      </c>
      <c r="C137" s="162">
        <v>783</v>
      </c>
      <c r="D137" s="163">
        <v>523091.81</v>
      </c>
      <c r="E137" s="163">
        <v>0</v>
      </c>
      <c r="F137" s="163">
        <v>0</v>
      </c>
      <c r="G137" s="163">
        <v>0</v>
      </c>
      <c r="H137" s="163">
        <v>0</v>
      </c>
      <c r="I137" s="163">
        <v>0</v>
      </c>
      <c r="J137" s="163">
        <v>0</v>
      </c>
      <c r="K137" s="163">
        <f t="shared" si="23"/>
        <v>523091.81</v>
      </c>
      <c r="L137" s="164">
        <f t="shared" si="24"/>
        <v>668.06</v>
      </c>
      <c r="M137" s="164">
        <f t="shared" si="25"/>
        <v>44.76</v>
      </c>
      <c r="N137" s="164">
        <f t="shared" si="26"/>
        <v>35047.08</v>
      </c>
      <c r="O137" s="169">
        <f t="shared" si="27"/>
        <v>1.9944922932690961E-3</v>
      </c>
      <c r="P137" s="286">
        <f t="shared" si="30"/>
        <v>24931.15</v>
      </c>
      <c r="Q137" s="9"/>
      <c r="R137" s="12">
        <f t="shared" si="28"/>
        <v>1533</v>
      </c>
      <c r="S137" s="13">
        <v>4893</v>
      </c>
      <c r="T137" s="14" t="s">
        <v>319</v>
      </c>
      <c r="U137" s="15">
        <v>1</v>
      </c>
      <c r="V137" s="16">
        <v>3299</v>
      </c>
      <c r="W137" s="17">
        <v>142.9530029</v>
      </c>
      <c r="X137" s="22">
        <f t="shared" si="29"/>
        <v>5.4773246040010255</v>
      </c>
      <c r="Y137" s="5">
        <f t="shared" si="31"/>
        <v>134</v>
      </c>
    </row>
    <row r="138" spans="1:25" x14ac:dyDescent="0.25">
      <c r="A138" s="161">
        <v>6615</v>
      </c>
      <c r="B138" s="327" t="s">
        <v>415</v>
      </c>
      <c r="C138" s="162">
        <v>288</v>
      </c>
      <c r="D138" s="163">
        <v>386739.53</v>
      </c>
      <c r="E138" s="163">
        <v>0</v>
      </c>
      <c r="F138" s="163">
        <v>0</v>
      </c>
      <c r="G138" s="163">
        <v>0</v>
      </c>
      <c r="H138" s="163">
        <v>0</v>
      </c>
      <c r="I138" s="163">
        <v>0</v>
      </c>
      <c r="J138" s="163">
        <v>0</v>
      </c>
      <c r="K138" s="163">
        <f t="shared" si="23"/>
        <v>386739.53</v>
      </c>
      <c r="L138" s="164">
        <f t="shared" si="24"/>
        <v>1342.85</v>
      </c>
      <c r="M138" s="164">
        <f t="shared" si="25"/>
        <v>719.55</v>
      </c>
      <c r="N138" s="164">
        <f t="shared" si="26"/>
        <v>207230.4</v>
      </c>
      <c r="O138" s="169">
        <f t="shared" si="27"/>
        <v>1.1793263111536596E-2</v>
      </c>
      <c r="P138" s="286">
        <f t="shared" si="30"/>
        <v>147415.79</v>
      </c>
      <c r="Q138" s="9"/>
      <c r="R138" s="12">
        <f t="shared" si="28"/>
        <v>294</v>
      </c>
      <c r="S138" s="13">
        <v>6321</v>
      </c>
      <c r="T138" s="14" t="s">
        <v>399</v>
      </c>
      <c r="U138" s="15">
        <v>1</v>
      </c>
      <c r="V138" s="16">
        <v>1191</v>
      </c>
      <c r="W138" s="17">
        <v>170.8220062</v>
      </c>
      <c r="X138" s="22">
        <f t="shared" si="29"/>
        <v>1.6859654467633807</v>
      </c>
      <c r="Y138" s="5">
        <f t="shared" si="31"/>
        <v>135</v>
      </c>
    </row>
    <row r="139" spans="1:25" x14ac:dyDescent="0.25">
      <c r="A139" s="161">
        <v>469</v>
      </c>
      <c r="B139" s="327" t="s">
        <v>34</v>
      </c>
      <c r="C139" s="162">
        <v>799</v>
      </c>
      <c r="D139" s="163">
        <v>588855.35</v>
      </c>
      <c r="E139" s="163">
        <v>0</v>
      </c>
      <c r="F139" s="163">
        <v>0</v>
      </c>
      <c r="G139" s="163">
        <v>0</v>
      </c>
      <c r="H139" s="163">
        <v>0</v>
      </c>
      <c r="I139" s="163">
        <v>0</v>
      </c>
      <c r="J139" s="163">
        <v>0</v>
      </c>
      <c r="K139" s="163">
        <f t="shared" si="23"/>
        <v>588855.35</v>
      </c>
      <c r="L139" s="164">
        <f t="shared" si="24"/>
        <v>736.99</v>
      </c>
      <c r="M139" s="164">
        <f t="shared" si="25"/>
        <v>113.69</v>
      </c>
      <c r="N139" s="164">
        <f t="shared" si="26"/>
        <v>90838.31</v>
      </c>
      <c r="O139" s="169">
        <f t="shared" si="27"/>
        <v>5.1695122454877562E-3</v>
      </c>
      <c r="P139" s="286">
        <f t="shared" si="30"/>
        <v>64618.9</v>
      </c>
      <c r="Q139" s="9"/>
      <c r="R139" s="12">
        <f t="shared" si="28"/>
        <v>-5138</v>
      </c>
      <c r="S139" s="13">
        <v>5607</v>
      </c>
      <c r="T139" s="14" t="s">
        <v>353</v>
      </c>
      <c r="U139" s="15">
        <v>1</v>
      </c>
      <c r="V139" s="16">
        <v>7494</v>
      </c>
      <c r="W139" s="17">
        <v>384.56100459999999</v>
      </c>
      <c r="X139" s="22">
        <f t="shared" si="29"/>
        <v>2.0776937610485948</v>
      </c>
      <c r="Y139" s="5">
        <f t="shared" si="31"/>
        <v>136</v>
      </c>
    </row>
    <row r="140" spans="1:25" x14ac:dyDescent="0.25">
      <c r="A140" s="161">
        <v>6713</v>
      </c>
      <c r="B140" s="327" t="s">
        <v>419</v>
      </c>
      <c r="C140" s="162">
        <v>385</v>
      </c>
      <c r="D140" s="163">
        <v>292141.44</v>
      </c>
      <c r="E140" s="163">
        <v>0</v>
      </c>
      <c r="F140" s="163">
        <v>9780</v>
      </c>
      <c r="G140" s="163">
        <v>0</v>
      </c>
      <c r="H140" s="163">
        <v>0</v>
      </c>
      <c r="I140" s="163">
        <v>0</v>
      </c>
      <c r="J140" s="163">
        <v>0</v>
      </c>
      <c r="K140" s="163">
        <f t="shared" si="23"/>
        <v>282361.44</v>
      </c>
      <c r="L140" s="164">
        <f t="shared" si="24"/>
        <v>733.41</v>
      </c>
      <c r="M140" s="164">
        <f t="shared" si="25"/>
        <v>110.11</v>
      </c>
      <c r="N140" s="164">
        <f t="shared" si="26"/>
        <v>42392.35</v>
      </c>
      <c r="O140" s="169">
        <f t="shared" si="27"/>
        <v>2.4125038482112103E-3</v>
      </c>
      <c r="P140" s="286">
        <f t="shared" si="30"/>
        <v>30156.3</v>
      </c>
      <c r="Q140" s="9"/>
      <c r="R140" s="12">
        <f t="shared" si="28"/>
        <v>1645</v>
      </c>
      <c r="S140" s="13">
        <v>5068</v>
      </c>
      <c r="T140" s="14" t="s">
        <v>327</v>
      </c>
      <c r="U140" s="15">
        <v>3</v>
      </c>
      <c r="V140" s="16">
        <v>1117</v>
      </c>
      <c r="W140" s="17">
        <v>17.979099300000001</v>
      </c>
      <c r="X140" s="23">
        <f t="shared" si="29"/>
        <v>21.413753468729102</v>
      </c>
      <c r="Y140" s="5">
        <f t="shared" si="31"/>
        <v>137</v>
      </c>
    </row>
    <row r="141" spans="1:25" x14ac:dyDescent="0.25">
      <c r="A141" s="161">
        <v>6720</v>
      </c>
      <c r="B141" s="327" t="s">
        <v>420</v>
      </c>
      <c r="C141" s="162">
        <v>453</v>
      </c>
      <c r="D141" s="163">
        <v>389965.63</v>
      </c>
      <c r="E141" s="163">
        <v>0</v>
      </c>
      <c r="F141" s="163">
        <v>0</v>
      </c>
      <c r="G141" s="163">
        <v>0</v>
      </c>
      <c r="H141" s="163">
        <v>0</v>
      </c>
      <c r="I141" s="163">
        <v>0</v>
      </c>
      <c r="J141" s="163">
        <v>0</v>
      </c>
      <c r="K141" s="163">
        <f t="shared" si="23"/>
        <v>389965.63</v>
      </c>
      <c r="L141" s="164">
        <f t="shared" si="24"/>
        <v>860.85</v>
      </c>
      <c r="M141" s="164">
        <f t="shared" si="25"/>
        <v>237.55</v>
      </c>
      <c r="N141" s="164">
        <f t="shared" si="26"/>
        <v>107610.15000000001</v>
      </c>
      <c r="O141" s="169">
        <f t="shared" si="27"/>
        <v>6.1239799393424908E-3</v>
      </c>
      <c r="P141" s="286">
        <f t="shared" si="30"/>
        <v>76549.75</v>
      </c>
      <c r="Q141" s="9"/>
      <c r="R141" s="12">
        <f t="shared" si="28"/>
        <v>973</v>
      </c>
      <c r="S141" s="13">
        <v>5747</v>
      </c>
      <c r="T141" s="14" t="s">
        <v>364</v>
      </c>
      <c r="U141" s="15">
        <v>1</v>
      </c>
      <c r="V141" s="16">
        <v>3161</v>
      </c>
      <c r="W141" s="17">
        <v>465.97500609999997</v>
      </c>
      <c r="X141" s="22">
        <f t="shared" si="29"/>
        <v>0.9721551458122295</v>
      </c>
      <c r="Y141" s="5">
        <f t="shared" si="31"/>
        <v>138</v>
      </c>
    </row>
    <row r="142" spans="1:25" x14ac:dyDescent="0.25">
      <c r="A142" s="192">
        <v>6748</v>
      </c>
      <c r="B142" s="329" t="s">
        <v>422</v>
      </c>
      <c r="C142" s="193">
        <v>346</v>
      </c>
      <c r="D142" s="194">
        <v>242142.09</v>
      </c>
      <c r="E142" s="194">
        <v>0</v>
      </c>
      <c r="F142" s="194">
        <v>0</v>
      </c>
      <c r="G142" s="194">
        <v>0</v>
      </c>
      <c r="H142" s="194">
        <v>0</v>
      </c>
      <c r="I142" s="194">
        <v>0</v>
      </c>
      <c r="J142" s="194">
        <v>0</v>
      </c>
      <c r="K142" s="194">
        <f t="shared" si="23"/>
        <v>242142.09</v>
      </c>
      <c r="L142" s="195">
        <f t="shared" si="24"/>
        <v>699.83</v>
      </c>
      <c r="M142" s="195">
        <f t="shared" si="25"/>
        <v>76.53</v>
      </c>
      <c r="N142" s="195">
        <f t="shared" si="26"/>
        <v>26479.38</v>
      </c>
      <c r="O142" s="196">
        <f t="shared" si="27"/>
        <v>1.5069135386041814E-3</v>
      </c>
      <c r="P142" s="286">
        <f t="shared" si="30"/>
        <v>18836.419999999998</v>
      </c>
      <c r="Q142" s="9"/>
      <c r="R142" s="12">
        <f t="shared" si="28"/>
        <v>1953</v>
      </c>
      <c r="S142" s="13">
        <v>4795</v>
      </c>
      <c r="T142" s="14" t="s">
        <v>312</v>
      </c>
      <c r="U142" s="15">
        <v>1</v>
      </c>
      <c r="V142" s="16">
        <v>486</v>
      </c>
      <c r="W142" s="17">
        <v>282.56500240000003</v>
      </c>
      <c r="X142" s="22">
        <f t="shared" si="29"/>
        <v>1.2244970079847368</v>
      </c>
      <c r="Y142" s="5">
        <f t="shared" si="31"/>
        <v>139</v>
      </c>
    </row>
    <row r="143" spans="1:25" hidden="1" x14ac:dyDescent="0.25">
      <c r="A143" s="8">
        <v>7</v>
      </c>
      <c r="B143" s="9" t="s">
        <v>0</v>
      </c>
      <c r="C143" s="10">
        <v>771</v>
      </c>
      <c r="D143" s="11">
        <v>312029.05</v>
      </c>
      <c r="E143" s="11">
        <v>0</v>
      </c>
      <c r="F143" s="11">
        <v>0</v>
      </c>
      <c r="G143" s="11">
        <v>0</v>
      </c>
      <c r="H143" s="11">
        <v>0</v>
      </c>
      <c r="I143" s="11">
        <v>125.19</v>
      </c>
      <c r="J143" s="11">
        <v>0</v>
      </c>
      <c r="K143" s="11">
        <f t="shared" si="23"/>
        <v>311903.86</v>
      </c>
      <c r="L143" s="41">
        <f t="shared" si="24"/>
        <v>404.54</v>
      </c>
      <c r="M143" s="41">
        <f t="shared" si="25"/>
        <v>0</v>
      </c>
      <c r="N143" s="41">
        <f t="shared" si="26"/>
        <v>0</v>
      </c>
      <c r="O143" s="41"/>
      <c r="P143" s="58">
        <f t="shared" ref="P143:P206" si="32">O143*P$429</f>
        <v>0</v>
      </c>
      <c r="Q143" s="9"/>
      <c r="R143" s="12">
        <f t="shared" ref="R143:R206" si="33">A143-S143</f>
        <v>0</v>
      </c>
      <c r="S143" s="13">
        <v>7</v>
      </c>
      <c r="T143" s="14" t="s">
        <v>0</v>
      </c>
      <c r="U143" s="15">
        <v>1</v>
      </c>
      <c r="V143" s="16">
        <v>771</v>
      </c>
      <c r="W143" s="17">
        <v>42.894699099999997</v>
      </c>
      <c r="X143" s="22">
        <f t="shared" ref="X143:X206" si="34">C143/W143</f>
        <v>17.974248943968</v>
      </c>
      <c r="Y143" s="5">
        <f t="shared" si="31"/>
        <v>140</v>
      </c>
    </row>
    <row r="144" spans="1:25" hidden="1" x14ac:dyDescent="0.25">
      <c r="A144" s="8">
        <v>14</v>
      </c>
      <c r="B144" s="9" t="s">
        <v>1</v>
      </c>
      <c r="C144" s="10">
        <v>1663</v>
      </c>
      <c r="D144" s="11">
        <v>974919.13</v>
      </c>
      <c r="E144" s="11">
        <v>0</v>
      </c>
      <c r="F144" s="11">
        <v>0</v>
      </c>
      <c r="G144" s="11">
        <v>0</v>
      </c>
      <c r="H144" s="11">
        <v>0</v>
      </c>
      <c r="I144" s="11">
        <v>0</v>
      </c>
      <c r="J144" s="11">
        <v>0</v>
      </c>
      <c r="K144" s="11">
        <f t="shared" si="23"/>
        <v>974919.13</v>
      </c>
      <c r="L144" s="41">
        <f t="shared" si="24"/>
        <v>586.24</v>
      </c>
      <c r="M144" s="41">
        <f t="shared" si="25"/>
        <v>0</v>
      </c>
      <c r="N144" s="41">
        <f t="shared" si="26"/>
        <v>0</v>
      </c>
      <c r="O144" s="41"/>
      <c r="P144" s="58">
        <f t="shared" si="32"/>
        <v>0</v>
      </c>
      <c r="Q144" s="9"/>
      <c r="R144" s="12">
        <f t="shared" si="33"/>
        <v>0</v>
      </c>
      <c r="S144" s="13">
        <v>14</v>
      </c>
      <c r="T144" s="14" t="s">
        <v>1</v>
      </c>
      <c r="U144" s="15">
        <v>1</v>
      </c>
      <c r="V144" s="16">
        <v>1663</v>
      </c>
      <c r="W144" s="17">
        <v>486.80899049999999</v>
      </c>
      <c r="X144" s="22">
        <f t="shared" si="34"/>
        <v>3.4161242550018187</v>
      </c>
      <c r="Y144" s="5">
        <f t="shared" si="31"/>
        <v>141</v>
      </c>
    </row>
    <row r="145" spans="1:25" hidden="1" x14ac:dyDescent="0.25">
      <c r="A145" s="8">
        <v>63</v>
      </c>
      <c r="B145" s="9" t="s">
        <v>2</v>
      </c>
      <c r="C145" s="10">
        <v>417</v>
      </c>
      <c r="D145" s="11">
        <v>234910.78</v>
      </c>
      <c r="E145" s="11">
        <v>0</v>
      </c>
      <c r="F145" s="11">
        <v>0</v>
      </c>
      <c r="G145" s="11">
        <v>0</v>
      </c>
      <c r="H145" s="11">
        <v>0</v>
      </c>
      <c r="I145" s="11">
        <v>0</v>
      </c>
      <c r="J145" s="11">
        <v>0</v>
      </c>
      <c r="K145" s="11">
        <f t="shared" si="23"/>
        <v>234910.78</v>
      </c>
      <c r="L145" s="41">
        <f t="shared" si="24"/>
        <v>563.34</v>
      </c>
      <c r="M145" s="41">
        <f t="shared" si="25"/>
        <v>0</v>
      </c>
      <c r="N145" s="41">
        <f t="shared" si="26"/>
        <v>0</v>
      </c>
      <c r="O145" s="41"/>
      <c r="P145" s="58">
        <f t="shared" si="32"/>
        <v>0</v>
      </c>
      <c r="Q145" s="9"/>
      <c r="R145" s="12">
        <f t="shared" si="33"/>
        <v>0</v>
      </c>
      <c r="S145" s="13">
        <v>63</v>
      </c>
      <c r="T145" s="14" t="s">
        <v>2</v>
      </c>
      <c r="U145" s="15">
        <v>1</v>
      </c>
      <c r="V145" s="16">
        <v>417</v>
      </c>
      <c r="W145" s="17">
        <v>67.2256012</v>
      </c>
      <c r="X145" s="22">
        <f t="shared" si="34"/>
        <v>6.2029939867611033</v>
      </c>
      <c r="Y145" s="5">
        <f t="shared" si="31"/>
        <v>142</v>
      </c>
    </row>
    <row r="146" spans="1:25" hidden="1" x14ac:dyDescent="0.25">
      <c r="A146" s="8">
        <v>70</v>
      </c>
      <c r="B146" s="9" t="s">
        <v>3</v>
      </c>
      <c r="C146" s="10">
        <v>733</v>
      </c>
      <c r="D146" s="11">
        <v>211935.53</v>
      </c>
      <c r="E146" s="11">
        <v>0</v>
      </c>
      <c r="F146" s="11">
        <v>0</v>
      </c>
      <c r="G146" s="11">
        <v>0</v>
      </c>
      <c r="H146" s="11">
        <v>0</v>
      </c>
      <c r="I146" s="11">
        <v>0</v>
      </c>
      <c r="J146" s="11">
        <v>0</v>
      </c>
      <c r="K146" s="11">
        <f t="shared" si="23"/>
        <v>211935.53</v>
      </c>
      <c r="L146" s="41">
        <f t="shared" si="24"/>
        <v>289.13</v>
      </c>
      <c r="M146" s="41">
        <f t="shared" si="25"/>
        <v>0</v>
      </c>
      <c r="N146" s="41">
        <f t="shared" si="26"/>
        <v>0</v>
      </c>
      <c r="O146" s="41"/>
      <c r="P146" s="58">
        <f t="shared" si="32"/>
        <v>0</v>
      </c>
      <c r="Q146" s="9"/>
      <c r="R146" s="12">
        <f t="shared" si="33"/>
        <v>0</v>
      </c>
      <c r="S146" s="13">
        <v>70</v>
      </c>
      <c r="T146" s="14" t="s">
        <v>3</v>
      </c>
      <c r="U146" s="15">
        <v>1</v>
      </c>
      <c r="V146" s="16">
        <v>731</v>
      </c>
      <c r="W146" s="17">
        <v>68.364601100000002</v>
      </c>
      <c r="X146" s="22">
        <f t="shared" si="34"/>
        <v>10.72192316207342</v>
      </c>
      <c r="Y146" s="5">
        <f t="shared" si="31"/>
        <v>143</v>
      </c>
    </row>
    <row r="147" spans="1:25" hidden="1" x14ac:dyDescent="0.25">
      <c r="A147" s="8">
        <v>91</v>
      </c>
      <c r="B147" s="9" t="s">
        <v>5</v>
      </c>
      <c r="C147" s="10">
        <v>554</v>
      </c>
      <c r="D147" s="11">
        <v>338775.32</v>
      </c>
      <c r="E147" s="11">
        <v>0</v>
      </c>
      <c r="F147" s="11">
        <v>0</v>
      </c>
      <c r="G147" s="11">
        <v>0</v>
      </c>
      <c r="H147" s="11">
        <v>0</v>
      </c>
      <c r="I147" s="11">
        <v>0</v>
      </c>
      <c r="J147" s="11">
        <v>0</v>
      </c>
      <c r="K147" s="11">
        <f t="shared" si="23"/>
        <v>338775.32</v>
      </c>
      <c r="L147" s="41">
        <f t="shared" si="24"/>
        <v>611.51</v>
      </c>
      <c r="M147" s="41">
        <f t="shared" si="25"/>
        <v>0</v>
      </c>
      <c r="N147" s="41">
        <f t="shared" si="26"/>
        <v>0</v>
      </c>
      <c r="O147" s="41"/>
      <c r="P147" s="58">
        <f t="shared" si="32"/>
        <v>0</v>
      </c>
      <c r="Q147" s="9"/>
      <c r="R147" s="12">
        <f t="shared" si="33"/>
        <v>7</v>
      </c>
      <c r="S147" s="13">
        <v>84</v>
      </c>
      <c r="T147" s="14" t="s">
        <v>4</v>
      </c>
      <c r="U147" s="15">
        <v>1</v>
      </c>
      <c r="V147" s="16">
        <v>219</v>
      </c>
      <c r="W147" s="17">
        <v>136.03999329999999</v>
      </c>
      <c r="X147" s="22">
        <f t="shared" si="34"/>
        <v>4.0723318677199618</v>
      </c>
      <c r="Y147" s="5">
        <f t="shared" si="31"/>
        <v>144</v>
      </c>
    </row>
    <row r="148" spans="1:25" hidden="1" x14ac:dyDescent="0.25">
      <c r="A148" s="24">
        <v>112</v>
      </c>
      <c r="B148" s="25" t="s">
        <v>7</v>
      </c>
      <c r="C148" s="26">
        <v>1513</v>
      </c>
      <c r="D148" s="27">
        <v>619037.41</v>
      </c>
      <c r="E148" s="27">
        <v>0</v>
      </c>
      <c r="F148" s="27">
        <v>0</v>
      </c>
      <c r="G148" s="27">
        <v>0</v>
      </c>
      <c r="H148" s="27">
        <v>0</v>
      </c>
      <c r="I148" s="27">
        <v>0</v>
      </c>
      <c r="J148" s="27">
        <v>0</v>
      </c>
      <c r="K148" s="27">
        <f t="shared" si="23"/>
        <v>619037.41</v>
      </c>
      <c r="L148" s="27">
        <f t="shared" si="24"/>
        <v>409.15</v>
      </c>
      <c r="M148" s="27">
        <f t="shared" si="25"/>
        <v>0</v>
      </c>
      <c r="N148" s="27">
        <f t="shared" si="26"/>
        <v>0</v>
      </c>
      <c r="O148" s="27"/>
      <c r="P148" s="58">
        <f t="shared" si="32"/>
        <v>0</v>
      </c>
      <c r="Q148" s="9"/>
      <c r="R148" s="12">
        <f t="shared" si="33"/>
        <v>21</v>
      </c>
      <c r="S148" s="13">
        <v>91</v>
      </c>
      <c r="T148" s="14" t="s">
        <v>5</v>
      </c>
      <c r="U148" s="15">
        <v>1</v>
      </c>
      <c r="V148" s="16">
        <v>554</v>
      </c>
      <c r="W148" s="17">
        <v>133.37100219999999</v>
      </c>
      <c r="X148" s="22">
        <f t="shared" si="34"/>
        <v>11.344295049467657</v>
      </c>
      <c r="Y148" s="5">
        <f t="shared" si="31"/>
        <v>145</v>
      </c>
    </row>
    <row r="149" spans="1:25" hidden="1" x14ac:dyDescent="0.25">
      <c r="A149" s="8">
        <v>119</v>
      </c>
      <c r="B149" s="9" t="s">
        <v>8</v>
      </c>
      <c r="C149" s="10">
        <v>1642</v>
      </c>
      <c r="D149" s="11">
        <v>865281.69</v>
      </c>
      <c r="E149" s="11">
        <v>0</v>
      </c>
      <c r="F149" s="11">
        <v>0</v>
      </c>
      <c r="G149" s="11">
        <v>4230.63</v>
      </c>
      <c r="H149" s="11">
        <v>0</v>
      </c>
      <c r="I149" s="11">
        <v>0</v>
      </c>
      <c r="J149" s="11">
        <v>0</v>
      </c>
      <c r="K149" s="11">
        <f t="shared" si="23"/>
        <v>861051.05999999994</v>
      </c>
      <c r="L149" s="41">
        <f t="shared" si="24"/>
        <v>524.39</v>
      </c>
      <c r="M149" s="41">
        <f t="shared" si="25"/>
        <v>0</v>
      </c>
      <c r="N149" s="41">
        <f t="shared" si="26"/>
        <v>0</v>
      </c>
      <c r="O149" s="41"/>
      <c r="P149" s="58">
        <f t="shared" si="32"/>
        <v>0</v>
      </c>
      <c r="Q149" s="9"/>
      <c r="R149" s="12">
        <f t="shared" si="33"/>
        <v>14</v>
      </c>
      <c r="S149" s="13">
        <v>105</v>
      </c>
      <c r="T149" s="14" t="s">
        <v>6</v>
      </c>
      <c r="U149" s="15">
        <v>1</v>
      </c>
      <c r="V149" s="16">
        <v>453</v>
      </c>
      <c r="W149" s="17">
        <v>108.3349991</v>
      </c>
      <c r="X149" s="22">
        <f t="shared" si="34"/>
        <v>15.156690022993686</v>
      </c>
      <c r="Y149" s="5">
        <f t="shared" si="31"/>
        <v>146</v>
      </c>
    </row>
    <row r="150" spans="1:25" hidden="1" x14ac:dyDescent="0.25">
      <c r="A150" s="8">
        <v>140</v>
      </c>
      <c r="B150" s="9" t="s">
        <v>10</v>
      </c>
      <c r="C150" s="10">
        <v>2400</v>
      </c>
      <c r="D150" s="11">
        <v>1342171.54</v>
      </c>
      <c r="E150" s="11">
        <v>175</v>
      </c>
      <c r="F150" s="11">
        <v>5075.66</v>
      </c>
      <c r="G150" s="11">
        <v>0</v>
      </c>
      <c r="H150" s="11">
        <v>0</v>
      </c>
      <c r="I150" s="11">
        <v>0</v>
      </c>
      <c r="J150" s="11">
        <v>0</v>
      </c>
      <c r="K150" s="11">
        <f t="shared" si="23"/>
        <v>1336920.8800000001</v>
      </c>
      <c r="L150" s="41">
        <f t="shared" si="24"/>
        <v>557.04999999999995</v>
      </c>
      <c r="M150" s="41">
        <f t="shared" si="25"/>
        <v>0</v>
      </c>
      <c r="N150" s="41">
        <f t="shared" si="26"/>
        <v>0</v>
      </c>
      <c r="O150" s="41"/>
      <c r="P150" s="58">
        <f t="shared" si="32"/>
        <v>0</v>
      </c>
      <c r="Q150" s="9"/>
      <c r="R150" s="12">
        <f t="shared" si="33"/>
        <v>28</v>
      </c>
      <c r="S150" s="13">
        <v>112</v>
      </c>
      <c r="T150" s="14" t="s">
        <v>7</v>
      </c>
      <c r="U150" s="15">
        <v>1</v>
      </c>
      <c r="V150" s="16">
        <v>1503</v>
      </c>
      <c r="W150" s="17">
        <v>13.027999899999999</v>
      </c>
      <c r="X150" s="23">
        <f t="shared" si="34"/>
        <v>184.21860749323463</v>
      </c>
      <c r="Y150" s="5">
        <f t="shared" si="31"/>
        <v>147</v>
      </c>
    </row>
    <row r="151" spans="1:25" hidden="1" x14ac:dyDescent="0.25">
      <c r="A151" s="24">
        <v>147</v>
      </c>
      <c r="B151" s="25" t="s">
        <v>11</v>
      </c>
      <c r="C151" s="26">
        <v>15434</v>
      </c>
      <c r="D151" s="27">
        <v>2793065.08</v>
      </c>
      <c r="E151" s="27">
        <v>0</v>
      </c>
      <c r="F151" s="27">
        <v>0</v>
      </c>
      <c r="G151" s="27">
        <v>0</v>
      </c>
      <c r="H151" s="27">
        <v>0</v>
      </c>
      <c r="I151" s="27">
        <v>0</v>
      </c>
      <c r="J151" s="27">
        <v>0</v>
      </c>
      <c r="K151" s="27">
        <f t="shared" si="23"/>
        <v>2793065.08</v>
      </c>
      <c r="L151" s="27">
        <f t="shared" si="24"/>
        <v>180.97</v>
      </c>
      <c r="M151" s="27">
        <f t="shared" si="25"/>
        <v>0</v>
      </c>
      <c r="N151" s="27">
        <f t="shared" si="26"/>
        <v>0</v>
      </c>
      <c r="O151" s="27"/>
      <c r="P151" s="58">
        <f t="shared" si="32"/>
        <v>0</v>
      </c>
      <c r="Q151" s="9"/>
      <c r="R151" s="12">
        <f t="shared" si="33"/>
        <v>28</v>
      </c>
      <c r="S151" s="13">
        <v>119</v>
      </c>
      <c r="T151" s="14" t="s">
        <v>8</v>
      </c>
      <c r="U151" s="15">
        <v>1</v>
      </c>
      <c r="V151" s="16">
        <v>1636</v>
      </c>
      <c r="W151" s="17">
        <v>162.5939941</v>
      </c>
      <c r="X151" s="22">
        <f t="shared" si="34"/>
        <v>94.92355535904754</v>
      </c>
      <c r="Y151" s="5">
        <f t="shared" si="31"/>
        <v>148</v>
      </c>
    </row>
    <row r="152" spans="1:25" hidden="1" x14ac:dyDescent="0.25">
      <c r="A152" s="8">
        <v>154</v>
      </c>
      <c r="B152" s="9" t="s">
        <v>12</v>
      </c>
      <c r="C152" s="10">
        <v>1325</v>
      </c>
      <c r="D152" s="11">
        <v>557670.80000000005</v>
      </c>
      <c r="E152" s="11">
        <v>0</v>
      </c>
      <c r="F152" s="11">
        <v>8911.4500000000007</v>
      </c>
      <c r="G152" s="11">
        <v>0</v>
      </c>
      <c r="H152" s="11">
        <v>0</v>
      </c>
      <c r="I152" s="11">
        <v>0</v>
      </c>
      <c r="J152" s="11">
        <v>0</v>
      </c>
      <c r="K152" s="11">
        <f t="shared" si="23"/>
        <v>548759.35000000009</v>
      </c>
      <c r="L152" s="41">
        <f t="shared" si="24"/>
        <v>414.16</v>
      </c>
      <c r="M152" s="41">
        <f t="shared" si="25"/>
        <v>0</v>
      </c>
      <c r="N152" s="41">
        <f t="shared" si="26"/>
        <v>0</v>
      </c>
      <c r="O152" s="41"/>
      <c r="P152" s="58">
        <f t="shared" si="32"/>
        <v>0</v>
      </c>
      <c r="Q152" s="9"/>
      <c r="R152" s="12">
        <f t="shared" si="33"/>
        <v>14</v>
      </c>
      <c r="S152" s="13">
        <v>140</v>
      </c>
      <c r="T152" s="14" t="s">
        <v>10</v>
      </c>
      <c r="U152" s="15">
        <v>1</v>
      </c>
      <c r="V152" s="16">
        <v>2360</v>
      </c>
      <c r="W152" s="17">
        <v>542.00299070000005</v>
      </c>
      <c r="X152" s="22">
        <f t="shared" si="34"/>
        <v>2.4446359572458349</v>
      </c>
      <c r="Y152" s="5">
        <f t="shared" si="31"/>
        <v>149</v>
      </c>
    </row>
    <row r="153" spans="1:25" hidden="1" x14ac:dyDescent="0.25">
      <c r="A153" s="8">
        <v>2450</v>
      </c>
      <c r="B153" s="9" t="s">
        <v>149</v>
      </c>
      <c r="C153" s="10">
        <v>2126</v>
      </c>
      <c r="D153" s="11">
        <v>729395.88</v>
      </c>
      <c r="E153" s="11">
        <v>976.5</v>
      </c>
      <c r="F153" s="11">
        <v>0</v>
      </c>
      <c r="G153" s="11">
        <v>0</v>
      </c>
      <c r="H153" s="11">
        <v>0</v>
      </c>
      <c r="I153" s="11">
        <v>0</v>
      </c>
      <c r="J153" s="11">
        <v>0</v>
      </c>
      <c r="K153" s="11">
        <f t="shared" si="23"/>
        <v>728419.38</v>
      </c>
      <c r="L153" s="41">
        <f t="shared" si="24"/>
        <v>342.62</v>
      </c>
      <c r="M153" s="41">
        <f t="shared" si="25"/>
        <v>0</v>
      </c>
      <c r="N153" s="41">
        <f t="shared" si="26"/>
        <v>0</v>
      </c>
      <c r="O153" s="41"/>
      <c r="P153" s="58">
        <f t="shared" si="32"/>
        <v>0</v>
      </c>
      <c r="Q153" s="9"/>
      <c r="R153" s="12">
        <f t="shared" si="33"/>
        <v>2303</v>
      </c>
      <c r="S153" s="13">
        <v>147</v>
      </c>
      <c r="T153" s="14" t="s">
        <v>11</v>
      </c>
      <c r="U153" s="15">
        <v>1</v>
      </c>
      <c r="V153" s="16">
        <v>15276</v>
      </c>
      <c r="W153" s="17">
        <v>44.615699800000002</v>
      </c>
      <c r="X153" s="23">
        <f t="shared" si="34"/>
        <v>47.651387505525577</v>
      </c>
      <c r="Y153" s="5">
        <f t="shared" si="31"/>
        <v>150</v>
      </c>
    </row>
    <row r="154" spans="1:25" s="44" customFormat="1" hidden="1" x14ac:dyDescent="0.25">
      <c r="A154" s="24">
        <v>182</v>
      </c>
      <c r="B154" s="25" t="s">
        <v>15</v>
      </c>
      <c r="C154" s="26">
        <v>2285</v>
      </c>
      <c r="D154" s="27">
        <v>1042060.56</v>
      </c>
      <c r="E154" s="27">
        <v>0</v>
      </c>
      <c r="F154" s="27">
        <v>312</v>
      </c>
      <c r="G154" s="27">
        <v>0</v>
      </c>
      <c r="H154" s="27">
        <v>0</v>
      </c>
      <c r="I154" s="27">
        <v>0</v>
      </c>
      <c r="J154" s="27">
        <v>0</v>
      </c>
      <c r="K154" s="27">
        <f t="shared" si="23"/>
        <v>1041748.56</v>
      </c>
      <c r="L154" s="27">
        <f t="shared" si="24"/>
        <v>455.91</v>
      </c>
      <c r="M154" s="27">
        <f t="shared" si="25"/>
        <v>0</v>
      </c>
      <c r="N154" s="27">
        <f t="shared" si="26"/>
        <v>0</v>
      </c>
      <c r="O154" s="27"/>
      <c r="P154" s="58">
        <f t="shared" si="32"/>
        <v>0</v>
      </c>
      <c r="Q154" s="9"/>
      <c r="R154" s="12">
        <f t="shared" si="33"/>
        <v>28</v>
      </c>
      <c r="S154" s="13">
        <v>154</v>
      </c>
      <c r="T154" s="14" t="s">
        <v>12</v>
      </c>
      <c r="U154" s="15">
        <v>1</v>
      </c>
      <c r="V154" s="16">
        <v>1325</v>
      </c>
      <c r="W154" s="17">
        <v>213.4940033</v>
      </c>
      <c r="X154" s="22">
        <f t="shared" si="34"/>
        <v>10.702876730402291</v>
      </c>
      <c r="Y154" s="5">
        <f t="shared" si="31"/>
        <v>151</v>
      </c>
    </row>
    <row r="155" spans="1:25" hidden="1" x14ac:dyDescent="0.25">
      <c r="A155" s="8">
        <v>245</v>
      </c>
      <c r="B155" s="9" t="s">
        <v>21</v>
      </c>
      <c r="C155" s="10">
        <v>616</v>
      </c>
      <c r="D155" s="11">
        <v>262148.53999999998</v>
      </c>
      <c r="E155" s="11">
        <v>0</v>
      </c>
      <c r="F155" s="11">
        <v>0</v>
      </c>
      <c r="G155" s="11">
        <v>0</v>
      </c>
      <c r="H155" s="11">
        <v>0</v>
      </c>
      <c r="I155" s="11">
        <v>0</v>
      </c>
      <c r="J155" s="11">
        <v>0</v>
      </c>
      <c r="K155" s="11">
        <f t="shared" si="23"/>
        <v>262148.53999999998</v>
      </c>
      <c r="L155" s="41">
        <f t="shared" si="24"/>
        <v>425.57</v>
      </c>
      <c r="M155" s="41">
        <f t="shared" si="25"/>
        <v>0</v>
      </c>
      <c r="N155" s="41">
        <f t="shared" si="26"/>
        <v>0</v>
      </c>
      <c r="O155" s="41"/>
      <c r="P155" s="58">
        <f t="shared" si="32"/>
        <v>0</v>
      </c>
      <c r="Q155" s="9"/>
      <c r="R155" s="12">
        <f t="shared" si="33"/>
        <v>84</v>
      </c>
      <c r="S155" s="13">
        <v>161</v>
      </c>
      <c r="T155" s="14" t="s">
        <v>13</v>
      </c>
      <c r="U155" s="15">
        <v>1</v>
      </c>
      <c r="V155" s="16">
        <v>303</v>
      </c>
      <c r="W155" s="17">
        <v>83.277496299999996</v>
      </c>
      <c r="X155" s="22">
        <f t="shared" si="34"/>
        <v>7.3969562891385827</v>
      </c>
      <c r="Y155" s="5">
        <f t="shared" si="31"/>
        <v>152</v>
      </c>
    </row>
    <row r="156" spans="1:25" hidden="1" x14ac:dyDescent="0.25">
      <c r="A156" s="8">
        <v>280</v>
      </c>
      <c r="B156" s="9" t="s">
        <v>22</v>
      </c>
      <c r="C156" s="10">
        <v>2984</v>
      </c>
      <c r="D156" s="11">
        <v>903010.94</v>
      </c>
      <c r="E156" s="11">
        <v>0</v>
      </c>
      <c r="F156" s="11">
        <v>0</v>
      </c>
      <c r="G156" s="11">
        <v>797.88</v>
      </c>
      <c r="H156" s="11">
        <v>0</v>
      </c>
      <c r="I156" s="11">
        <v>0</v>
      </c>
      <c r="J156" s="11">
        <v>0</v>
      </c>
      <c r="K156" s="11">
        <f t="shared" si="23"/>
        <v>902213.05999999994</v>
      </c>
      <c r="L156" s="41">
        <f t="shared" si="24"/>
        <v>302.35000000000002</v>
      </c>
      <c r="M156" s="41">
        <f t="shared" si="25"/>
        <v>0</v>
      </c>
      <c r="N156" s="41">
        <f t="shared" si="26"/>
        <v>0</v>
      </c>
      <c r="O156" s="41"/>
      <c r="P156" s="58">
        <f t="shared" si="32"/>
        <v>0</v>
      </c>
      <c r="Q156" s="9"/>
      <c r="R156" s="12">
        <f t="shared" si="33"/>
        <v>-2170</v>
      </c>
      <c r="S156" s="13">
        <v>2450</v>
      </c>
      <c r="T156" s="14" t="s">
        <v>149</v>
      </c>
      <c r="U156" s="15">
        <v>2</v>
      </c>
      <c r="V156" s="16">
        <v>2116</v>
      </c>
      <c r="W156" s="17">
        <v>67.508598300000003</v>
      </c>
      <c r="X156" s="22">
        <f t="shared" si="34"/>
        <v>44.201776886841387</v>
      </c>
      <c r="Y156" s="5">
        <f t="shared" si="31"/>
        <v>153</v>
      </c>
    </row>
    <row r="157" spans="1:25" hidden="1" x14ac:dyDescent="0.25">
      <c r="A157" s="8">
        <v>287</v>
      </c>
      <c r="B157" s="9" t="s">
        <v>23</v>
      </c>
      <c r="C157" s="10">
        <v>437</v>
      </c>
      <c r="D157" s="11">
        <v>145753.44</v>
      </c>
      <c r="E157" s="11">
        <v>0</v>
      </c>
      <c r="F157" s="11">
        <v>0</v>
      </c>
      <c r="G157" s="11">
        <v>0</v>
      </c>
      <c r="H157" s="11">
        <v>0</v>
      </c>
      <c r="I157" s="11">
        <v>0</v>
      </c>
      <c r="J157" s="11">
        <v>0</v>
      </c>
      <c r="K157" s="11">
        <f t="shared" si="23"/>
        <v>145753.44</v>
      </c>
      <c r="L157" s="41">
        <f t="shared" si="24"/>
        <v>333.53</v>
      </c>
      <c r="M157" s="41">
        <f t="shared" si="25"/>
        <v>0</v>
      </c>
      <c r="N157" s="41">
        <f t="shared" si="26"/>
        <v>0</v>
      </c>
      <c r="O157" s="41"/>
      <c r="P157" s="58">
        <f t="shared" si="32"/>
        <v>0</v>
      </c>
      <c r="Q157" s="9"/>
      <c r="R157" s="12">
        <f t="shared" si="33"/>
        <v>117</v>
      </c>
      <c r="S157" s="13">
        <v>170</v>
      </c>
      <c r="T157" s="14" t="s">
        <v>14</v>
      </c>
      <c r="U157" s="15">
        <v>1</v>
      </c>
      <c r="V157" s="16">
        <v>2136</v>
      </c>
      <c r="W157" s="17">
        <v>409.01098630000001</v>
      </c>
      <c r="X157" s="22">
        <f t="shared" si="34"/>
        <v>1.0684309581832863</v>
      </c>
      <c r="Y157" s="5">
        <f t="shared" si="31"/>
        <v>154</v>
      </c>
    </row>
    <row r="158" spans="1:25" hidden="1" x14ac:dyDescent="0.25">
      <c r="A158" s="8">
        <v>308</v>
      </c>
      <c r="B158" s="9" t="s">
        <v>24</v>
      </c>
      <c r="C158" s="10">
        <v>1457</v>
      </c>
      <c r="D158" s="11">
        <v>857699.53</v>
      </c>
      <c r="E158" s="11">
        <v>0</v>
      </c>
      <c r="F158" s="11">
        <v>0</v>
      </c>
      <c r="G158" s="11">
        <v>0</v>
      </c>
      <c r="H158" s="11">
        <v>0</v>
      </c>
      <c r="I158" s="11">
        <v>0</v>
      </c>
      <c r="J158" s="11">
        <v>0</v>
      </c>
      <c r="K158" s="11">
        <f t="shared" si="23"/>
        <v>857699.53</v>
      </c>
      <c r="L158" s="41">
        <f t="shared" si="24"/>
        <v>588.67999999999995</v>
      </c>
      <c r="M158" s="41">
        <f t="shared" si="25"/>
        <v>0</v>
      </c>
      <c r="N158" s="41">
        <f t="shared" si="26"/>
        <v>0</v>
      </c>
      <c r="O158" s="41"/>
      <c r="P158" s="58">
        <f t="shared" si="32"/>
        <v>0</v>
      </c>
      <c r="Q158" s="9"/>
      <c r="R158" s="12">
        <f t="shared" si="33"/>
        <v>126</v>
      </c>
      <c r="S158" s="13">
        <v>182</v>
      </c>
      <c r="T158" s="14" t="s">
        <v>15</v>
      </c>
      <c r="U158" s="15">
        <v>1</v>
      </c>
      <c r="V158" s="16">
        <v>2265</v>
      </c>
      <c r="W158" s="17">
        <v>10.1897001</v>
      </c>
      <c r="X158" s="23">
        <f t="shared" si="34"/>
        <v>142.98752521676278</v>
      </c>
      <c r="Y158" s="5">
        <f t="shared" si="31"/>
        <v>155</v>
      </c>
    </row>
    <row r="159" spans="1:25" hidden="1" x14ac:dyDescent="0.25">
      <c r="A159" s="8">
        <v>336</v>
      </c>
      <c r="B159" s="9" t="s">
        <v>26</v>
      </c>
      <c r="C159" s="10">
        <v>3470</v>
      </c>
      <c r="D159" s="11">
        <v>1219763.44</v>
      </c>
      <c r="E159" s="11">
        <v>0</v>
      </c>
      <c r="F159" s="11">
        <v>0</v>
      </c>
      <c r="G159" s="11">
        <v>0</v>
      </c>
      <c r="H159" s="11">
        <v>0</v>
      </c>
      <c r="I159" s="11">
        <v>0</v>
      </c>
      <c r="J159" s="11">
        <v>0</v>
      </c>
      <c r="K159" s="11">
        <f t="shared" si="23"/>
        <v>1219763.44</v>
      </c>
      <c r="L159" s="41">
        <f t="shared" si="24"/>
        <v>351.52</v>
      </c>
      <c r="M159" s="41">
        <f t="shared" si="25"/>
        <v>0</v>
      </c>
      <c r="N159" s="41">
        <f t="shared" si="26"/>
        <v>0</v>
      </c>
      <c r="O159" s="41"/>
      <c r="P159" s="58">
        <f t="shared" si="32"/>
        <v>0</v>
      </c>
      <c r="Q159" s="9"/>
      <c r="R159" s="12">
        <f t="shared" si="33"/>
        <v>140</v>
      </c>
      <c r="S159" s="13">
        <v>196</v>
      </c>
      <c r="T159" s="14" t="s">
        <v>16</v>
      </c>
      <c r="U159" s="15">
        <v>1</v>
      </c>
      <c r="V159" s="16">
        <v>445</v>
      </c>
      <c r="W159" s="17">
        <v>128.2339935</v>
      </c>
      <c r="X159" s="22">
        <f t="shared" si="34"/>
        <v>27.05990748077264</v>
      </c>
      <c r="Y159" s="5">
        <f t="shared" si="31"/>
        <v>156</v>
      </c>
    </row>
    <row r="160" spans="1:25" hidden="1" x14ac:dyDescent="0.25">
      <c r="A160" s="8">
        <v>350</v>
      </c>
      <c r="B160" s="9" t="s">
        <v>27</v>
      </c>
      <c r="C160" s="10">
        <v>953</v>
      </c>
      <c r="D160" s="11">
        <v>251204.98</v>
      </c>
      <c r="E160" s="11">
        <v>0</v>
      </c>
      <c r="F160" s="11">
        <v>0</v>
      </c>
      <c r="G160" s="11">
        <v>0</v>
      </c>
      <c r="H160" s="11">
        <v>0</v>
      </c>
      <c r="I160" s="11">
        <v>0</v>
      </c>
      <c r="J160" s="11">
        <v>0</v>
      </c>
      <c r="K160" s="11">
        <f t="shared" si="23"/>
        <v>251204.98</v>
      </c>
      <c r="L160" s="41">
        <f t="shared" si="24"/>
        <v>263.58999999999997</v>
      </c>
      <c r="M160" s="41">
        <f t="shared" si="25"/>
        <v>0</v>
      </c>
      <c r="N160" s="41">
        <f t="shared" si="26"/>
        <v>0</v>
      </c>
      <c r="O160" s="41"/>
      <c r="P160" s="58">
        <f t="shared" si="32"/>
        <v>0</v>
      </c>
      <c r="Q160" s="9"/>
      <c r="R160" s="12">
        <f t="shared" si="33"/>
        <v>147</v>
      </c>
      <c r="S160" s="13">
        <v>203</v>
      </c>
      <c r="T160" s="14" t="s">
        <v>17</v>
      </c>
      <c r="U160" s="15">
        <v>1</v>
      </c>
      <c r="V160" s="16">
        <v>806</v>
      </c>
      <c r="W160" s="17">
        <v>150.69900509999999</v>
      </c>
      <c r="X160" s="22">
        <f t="shared" si="34"/>
        <v>6.3238639124897587</v>
      </c>
      <c r="Y160" s="5">
        <f t="shared" si="31"/>
        <v>157</v>
      </c>
    </row>
    <row r="161" spans="1:25" hidden="1" x14ac:dyDescent="0.25">
      <c r="A161" s="8">
        <v>364</v>
      </c>
      <c r="B161" s="9" t="s">
        <v>28</v>
      </c>
      <c r="C161" s="10">
        <v>361</v>
      </c>
      <c r="D161" s="11">
        <v>169626.84</v>
      </c>
      <c r="E161" s="11">
        <v>0</v>
      </c>
      <c r="F161" s="11">
        <v>0</v>
      </c>
      <c r="G161" s="11">
        <v>0</v>
      </c>
      <c r="H161" s="11">
        <v>0</v>
      </c>
      <c r="I161" s="11">
        <v>0</v>
      </c>
      <c r="J161" s="11">
        <v>0</v>
      </c>
      <c r="K161" s="11">
        <f t="shared" si="23"/>
        <v>169626.84</v>
      </c>
      <c r="L161" s="41">
        <f t="shared" si="24"/>
        <v>469.88</v>
      </c>
      <c r="M161" s="41">
        <f t="shared" si="25"/>
        <v>0</v>
      </c>
      <c r="N161" s="41">
        <f t="shared" si="26"/>
        <v>0</v>
      </c>
      <c r="O161" s="41"/>
      <c r="P161" s="58">
        <f t="shared" si="32"/>
        <v>0</v>
      </c>
      <c r="Q161" s="9"/>
      <c r="R161" s="12">
        <f t="shared" si="33"/>
        <v>147</v>
      </c>
      <c r="S161" s="13">
        <v>217</v>
      </c>
      <c r="T161" s="14" t="s">
        <v>18</v>
      </c>
      <c r="U161" s="15">
        <v>1</v>
      </c>
      <c r="V161" s="16">
        <v>586</v>
      </c>
      <c r="W161" s="17">
        <v>165.5099945</v>
      </c>
      <c r="X161" s="22">
        <f t="shared" si="34"/>
        <v>2.1811371638949573</v>
      </c>
      <c r="Y161" s="5">
        <f t="shared" si="31"/>
        <v>158</v>
      </c>
    </row>
    <row r="162" spans="1:25" hidden="1" x14ac:dyDescent="0.25">
      <c r="A162" s="24">
        <v>413</v>
      </c>
      <c r="B162" s="25" t="s">
        <v>29</v>
      </c>
      <c r="C162" s="26">
        <v>7394</v>
      </c>
      <c r="D162" s="27">
        <v>1356190.24</v>
      </c>
      <c r="E162" s="27">
        <v>0</v>
      </c>
      <c r="F162" s="27">
        <v>0</v>
      </c>
      <c r="G162" s="27">
        <v>48666.98</v>
      </c>
      <c r="H162" s="27">
        <v>0</v>
      </c>
      <c r="I162" s="27">
        <v>0</v>
      </c>
      <c r="J162" s="27">
        <v>0</v>
      </c>
      <c r="K162" s="27">
        <f t="shared" si="23"/>
        <v>1307523.26</v>
      </c>
      <c r="L162" s="27">
        <f t="shared" si="24"/>
        <v>176.84</v>
      </c>
      <c r="M162" s="27">
        <f t="shared" si="25"/>
        <v>0</v>
      </c>
      <c r="N162" s="27">
        <f t="shared" si="26"/>
        <v>0</v>
      </c>
      <c r="O162" s="27"/>
      <c r="P162" s="58">
        <f t="shared" si="32"/>
        <v>0</v>
      </c>
      <c r="Q162" s="40"/>
      <c r="R162" s="42">
        <f t="shared" si="33"/>
        <v>182</v>
      </c>
      <c r="S162" s="13">
        <v>231</v>
      </c>
      <c r="T162" s="14" t="s">
        <v>19</v>
      </c>
      <c r="U162" s="15">
        <v>1</v>
      </c>
      <c r="V162" s="16">
        <v>1681</v>
      </c>
      <c r="W162" s="17">
        <v>115.6029968</v>
      </c>
      <c r="X162" s="43">
        <f t="shared" si="34"/>
        <v>63.960279617941531</v>
      </c>
      <c r="Y162" s="5">
        <f t="shared" si="31"/>
        <v>159</v>
      </c>
    </row>
    <row r="163" spans="1:25" hidden="1" x14ac:dyDescent="0.25">
      <c r="A163" s="8">
        <v>422</v>
      </c>
      <c r="B163" s="9" t="s">
        <v>30</v>
      </c>
      <c r="C163" s="10">
        <v>1205</v>
      </c>
      <c r="D163" s="11">
        <v>590114.75</v>
      </c>
      <c r="E163" s="11">
        <v>0</v>
      </c>
      <c r="F163" s="11">
        <v>0</v>
      </c>
      <c r="G163" s="11">
        <v>2582.9</v>
      </c>
      <c r="H163" s="11">
        <v>1885.89</v>
      </c>
      <c r="I163" s="11">
        <v>0</v>
      </c>
      <c r="J163" s="11">
        <v>0</v>
      </c>
      <c r="K163" s="11">
        <f t="shared" si="23"/>
        <v>585645.96</v>
      </c>
      <c r="L163" s="41">
        <f t="shared" si="24"/>
        <v>486.01</v>
      </c>
      <c r="M163" s="41">
        <f t="shared" si="25"/>
        <v>0</v>
      </c>
      <c r="N163" s="41">
        <f t="shared" si="26"/>
        <v>0</v>
      </c>
      <c r="O163" s="41"/>
      <c r="P163" s="58">
        <f t="shared" si="32"/>
        <v>0</v>
      </c>
      <c r="Q163" s="9"/>
      <c r="R163" s="12">
        <f t="shared" si="33"/>
        <v>177</v>
      </c>
      <c r="S163" s="13">
        <v>245</v>
      </c>
      <c r="T163" s="14" t="s">
        <v>21</v>
      </c>
      <c r="U163" s="15">
        <v>1</v>
      </c>
      <c r="V163" s="16">
        <v>611</v>
      </c>
      <c r="W163" s="17">
        <v>94.776901199999998</v>
      </c>
      <c r="X163" s="22">
        <f t="shared" si="34"/>
        <v>12.714068351498288</v>
      </c>
      <c r="Y163" s="5">
        <f t="shared" si="31"/>
        <v>160</v>
      </c>
    </row>
    <row r="164" spans="1:25" hidden="1" x14ac:dyDescent="0.25">
      <c r="A164" s="8">
        <v>427</v>
      </c>
      <c r="B164" s="9" t="s">
        <v>31</v>
      </c>
      <c r="C164" s="10">
        <v>229</v>
      </c>
      <c r="D164" s="11">
        <v>134668.56</v>
      </c>
      <c r="E164" s="11">
        <v>0</v>
      </c>
      <c r="F164" s="11">
        <v>0</v>
      </c>
      <c r="G164" s="11">
        <v>0</v>
      </c>
      <c r="H164" s="11">
        <v>0</v>
      </c>
      <c r="I164" s="11">
        <v>0</v>
      </c>
      <c r="J164" s="11">
        <v>0</v>
      </c>
      <c r="K164" s="11">
        <f t="shared" si="23"/>
        <v>134668.56</v>
      </c>
      <c r="L164" s="41">
        <f t="shared" si="24"/>
        <v>588.07000000000005</v>
      </c>
      <c r="M164" s="41">
        <f t="shared" si="25"/>
        <v>0</v>
      </c>
      <c r="N164" s="41">
        <f t="shared" si="26"/>
        <v>0</v>
      </c>
      <c r="O164" s="41"/>
      <c r="P164" s="58">
        <f t="shared" si="32"/>
        <v>0</v>
      </c>
      <c r="Q164" s="9"/>
      <c r="R164" s="12">
        <f t="shared" si="33"/>
        <v>147</v>
      </c>
      <c r="S164" s="13">
        <v>280</v>
      </c>
      <c r="T164" s="14" t="s">
        <v>22</v>
      </c>
      <c r="U164" s="15">
        <v>1</v>
      </c>
      <c r="V164" s="16">
        <v>2982</v>
      </c>
      <c r="W164" s="17">
        <v>157.96099849999999</v>
      </c>
      <c r="X164" s="22">
        <f t="shared" si="34"/>
        <v>1.4497249458701036</v>
      </c>
      <c r="Y164" s="5">
        <f t="shared" si="31"/>
        <v>161</v>
      </c>
    </row>
    <row r="165" spans="1:25" hidden="1" x14ac:dyDescent="0.25">
      <c r="A165" s="8">
        <v>434</v>
      </c>
      <c r="B165" s="9" t="s">
        <v>32</v>
      </c>
      <c r="C165" s="10">
        <v>1643</v>
      </c>
      <c r="D165" s="11">
        <v>747162.69</v>
      </c>
      <c r="E165" s="11">
        <v>0</v>
      </c>
      <c r="F165" s="11">
        <v>1366.83</v>
      </c>
      <c r="G165" s="11">
        <v>0</v>
      </c>
      <c r="H165" s="11">
        <v>0</v>
      </c>
      <c r="I165" s="11">
        <v>0</v>
      </c>
      <c r="J165" s="11">
        <v>0</v>
      </c>
      <c r="K165" s="11">
        <f t="shared" si="23"/>
        <v>745795.86</v>
      </c>
      <c r="L165" s="41">
        <f t="shared" si="24"/>
        <v>453.92</v>
      </c>
      <c r="M165" s="41">
        <f t="shared" si="25"/>
        <v>0</v>
      </c>
      <c r="N165" s="41">
        <f t="shared" si="26"/>
        <v>0</v>
      </c>
      <c r="O165" s="41"/>
      <c r="P165" s="58">
        <f t="shared" si="32"/>
        <v>0</v>
      </c>
      <c r="Q165" s="9"/>
      <c r="R165" s="12">
        <f t="shared" si="33"/>
        <v>147</v>
      </c>
      <c r="S165" s="13">
        <v>287</v>
      </c>
      <c r="T165" s="14" t="s">
        <v>23</v>
      </c>
      <c r="U165" s="15">
        <v>1</v>
      </c>
      <c r="V165" s="16">
        <v>436</v>
      </c>
      <c r="W165" s="17">
        <v>67.131301899999997</v>
      </c>
      <c r="X165" s="22">
        <f t="shared" si="34"/>
        <v>24.474424798843355</v>
      </c>
      <c r="Y165" s="5">
        <f t="shared" si="31"/>
        <v>162</v>
      </c>
    </row>
    <row r="166" spans="1:25" hidden="1" x14ac:dyDescent="0.25">
      <c r="A166" s="8">
        <v>6013</v>
      </c>
      <c r="B166" s="9" t="s">
        <v>378</v>
      </c>
      <c r="C166" s="10">
        <v>488</v>
      </c>
      <c r="D166" s="11">
        <v>273322.03999999998</v>
      </c>
      <c r="E166" s="11">
        <v>0</v>
      </c>
      <c r="F166" s="11">
        <v>0</v>
      </c>
      <c r="G166" s="11">
        <v>0</v>
      </c>
      <c r="H166" s="11">
        <v>0</v>
      </c>
      <c r="I166" s="11">
        <v>0</v>
      </c>
      <c r="J166" s="11">
        <v>0</v>
      </c>
      <c r="K166" s="11">
        <f t="shared" si="23"/>
        <v>273322.03999999998</v>
      </c>
      <c r="L166" s="41">
        <f t="shared" si="24"/>
        <v>560.09</v>
      </c>
      <c r="M166" s="41">
        <f t="shared" si="25"/>
        <v>0</v>
      </c>
      <c r="N166" s="41">
        <f t="shared" si="26"/>
        <v>0</v>
      </c>
      <c r="O166" s="41"/>
      <c r="P166" s="58">
        <f t="shared" si="32"/>
        <v>0</v>
      </c>
      <c r="Q166" s="9"/>
      <c r="R166" s="12">
        <f t="shared" si="33"/>
        <v>5705</v>
      </c>
      <c r="S166" s="13">
        <v>308</v>
      </c>
      <c r="T166" s="14" t="s">
        <v>24</v>
      </c>
      <c r="U166" s="15">
        <v>1</v>
      </c>
      <c r="V166" s="16">
        <v>1457</v>
      </c>
      <c r="W166" s="17">
        <v>180.96000670000001</v>
      </c>
      <c r="X166" s="22">
        <f t="shared" si="34"/>
        <v>2.6967284589518088</v>
      </c>
      <c r="Y166" s="5">
        <f t="shared" si="31"/>
        <v>163</v>
      </c>
    </row>
    <row r="167" spans="1:25" hidden="1" x14ac:dyDescent="0.25">
      <c r="A167" s="8">
        <v>476</v>
      </c>
      <c r="B167" s="9" t="s">
        <v>35</v>
      </c>
      <c r="C167" s="10">
        <v>1760</v>
      </c>
      <c r="D167" s="11">
        <v>976681.15</v>
      </c>
      <c r="E167" s="11">
        <v>0</v>
      </c>
      <c r="F167" s="11">
        <v>0</v>
      </c>
      <c r="G167" s="11">
        <v>0</v>
      </c>
      <c r="H167" s="11">
        <v>0</v>
      </c>
      <c r="I167" s="11">
        <v>0</v>
      </c>
      <c r="J167" s="11">
        <v>0</v>
      </c>
      <c r="K167" s="11">
        <f t="shared" si="23"/>
        <v>976681.15</v>
      </c>
      <c r="L167" s="41">
        <f t="shared" si="24"/>
        <v>554.92999999999995</v>
      </c>
      <c r="M167" s="41">
        <f t="shared" si="25"/>
        <v>0</v>
      </c>
      <c r="N167" s="41">
        <f t="shared" si="26"/>
        <v>0</v>
      </c>
      <c r="O167" s="41"/>
      <c r="P167" s="58">
        <f t="shared" si="32"/>
        <v>0</v>
      </c>
      <c r="Q167" s="9"/>
      <c r="R167" s="12">
        <f t="shared" si="33"/>
        <v>161</v>
      </c>
      <c r="S167" s="13">
        <v>315</v>
      </c>
      <c r="T167" s="14" t="s">
        <v>25</v>
      </c>
      <c r="U167" s="15">
        <v>1</v>
      </c>
      <c r="V167" s="16">
        <v>416</v>
      </c>
      <c r="W167" s="17">
        <v>217.33500670000001</v>
      </c>
      <c r="X167" s="22">
        <f t="shared" si="34"/>
        <v>8.0980971575804581</v>
      </c>
      <c r="Y167" s="5">
        <f t="shared" si="31"/>
        <v>164</v>
      </c>
    </row>
    <row r="168" spans="1:25" hidden="1" x14ac:dyDescent="0.25">
      <c r="A168" s="8">
        <v>602</v>
      </c>
      <c r="B168" s="9" t="s">
        <v>39</v>
      </c>
      <c r="C168" s="10">
        <v>835</v>
      </c>
      <c r="D168" s="11">
        <v>510561.98</v>
      </c>
      <c r="E168" s="11">
        <v>0</v>
      </c>
      <c r="F168" s="11">
        <v>0</v>
      </c>
      <c r="G168" s="11">
        <v>0</v>
      </c>
      <c r="H168" s="11">
        <v>0</v>
      </c>
      <c r="I168" s="11">
        <v>0</v>
      </c>
      <c r="J168" s="11">
        <v>0</v>
      </c>
      <c r="K168" s="11">
        <f t="shared" si="23"/>
        <v>510561.98</v>
      </c>
      <c r="L168" s="41">
        <f t="shared" si="24"/>
        <v>611.45000000000005</v>
      </c>
      <c r="M168" s="41">
        <f t="shared" si="25"/>
        <v>0</v>
      </c>
      <c r="N168" s="41">
        <f t="shared" si="26"/>
        <v>0</v>
      </c>
      <c r="O168" s="41"/>
      <c r="P168" s="58">
        <f t="shared" si="32"/>
        <v>0</v>
      </c>
      <c r="Q168" s="9"/>
      <c r="R168" s="12">
        <f t="shared" si="33"/>
        <v>266</v>
      </c>
      <c r="S168" s="13">
        <v>336</v>
      </c>
      <c r="T168" s="14" t="s">
        <v>26</v>
      </c>
      <c r="U168" s="15">
        <v>1</v>
      </c>
      <c r="V168" s="16">
        <v>3452</v>
      </c>
      <c r="W168" s="17">
        <v>116.74900049999999</v>
      </c>
      <c r="X168" s="22">
        <f t="shared" si="34"/>
        <v>7.1520954905305594</v>
      </c>
      <c r="Y168" s="5">
        <f t="shared" si="31"/>
        <v>165</v>
      </c>
    </row>
    <row r="169" spans="1:25" hidden="1" x14ac:dyDescent="0.25">
      <c r="A169" s="8">
        <v>609</v>
      </c>
      <c r="B169" s="9" t="s">
        <v>40</v>
      </c>
      <c r="C169" s="10">
        <v>842</v>
      </c>
      <c r="D169" s="11">
        <v>293102.5</v>
      </c>
      <c r="E169" s="11">
        <v>0</v>
      </c>
      <c r="F169" s="11">
        <v>0</v>
      </c>
      <c r="G169" s="11">
        <v>0</v>
      </c>
      <c r="H169" s="11">
        <v>0</v>
      </c>
      <c r="I169" s="11">
        <v>0</v>
      </c>
      <c r="J169" s="11">
        <v>0</v>
      </c>
      <c r="K169" s="11">
        <f t="shared" si="23"/>
        <v>293102.5</v>
      </c>
      <c r="L169" s="41">
        <f t="shared" si="24"/>
        <v>348.1</v>
      </c>
      <c r="M169" s="41">
        <f t="shared" si="25"/>
        <v>0</v>
      </c>
      <c r="N169" s="41">
        <f t="shared" si="26"/>
        <v>0</v>
      </c>
      <c r="O169" s="41"/>
      <c r="P169" s="58">
        <f t="shared" si="32"/>
        <v>0</v>
      </c>
      <c r="Q169" s="9"/>
      <c r="R169" s="12">
        <f t="shared" si="33"/>
        <v>-3654</v>
      </c>
      <c r="S169" s="13">
        <v>4263</v>
      </c>
      <c r="T169" s="14" t="s">
        <v>280</v>
      </c>
      <c r="U169" s="15">
        <v>1</v>
      </c>
      <c r="V169" s="16">
        <v>256</v>
      </c>
      <c r="W169" s="17">
        <v>221.92900090000001</v>
      </c>
      <c r="X169" s="22">
        <f t="shared" si="34"/>
        <v>3.7940061757832209</v>
      </c>
      <c r="Y169" s="5">
        <f t="shared" si="31"/>
        <v>166</v>
      </c>
    </row>
    <row r="170" spans="1:25" hidden="1" x14ac:dyDescent="0.25">
      <c r="A170" s="8">
        <v>637</v>
      </c>
      <c r="B170" s="9" t="s">
        <v>43</v>
      </c>
      <c r="C170" s="10">
        <v>740</v>
      </c>
      <c r="D170" s="11">
        <v>399439.69</v>
      </c>
      <c r="E170" s="11">
        <v>8366.15</v>
      </c>
      <c r="F170" s="11">
        <v>0</v>
      </c>
      <c r="G170" s="11">
        <v>0</v>
      </c>
      <c r="H170" s="11">
        <v>0</v>
      </c>
      <c r="I170" s="11">
        <v>0</v>
      </c>
      <c r="J170" s="11">
        <v>0</v>
      </c>
      <c r="K170" s="11">
        <f t="shared" si="23"/>
        <v>391073.54</v>
      </c>
      <c r="L170" s="41">
        <f t="shared" si="24"/>
        <v>528.48</v>
      </c>
      <c r="M170" s="41">
        <f t="shared" si="25"/>
        <v>0</v>
      </c>
      <c r="N170" s="41">
        <f t="shared" si="26"/>
        <v>0</v>
      </c>
      <c r="O170" s="41"/>
      <c r="P170" s="58">
        <f t="shared" si="32"/>
        <v>0</v>
      </c>
      <c r="Q170" s="9"/>
      <c r="R170" s="12">
        <f t="shared" si="33"/>
        <v>287</v>
      </c>
      <c r="S170" s="13">
        <v>350</v>
      </c>
      <c r="T170" s="14" t="s">
        <v>27</v>
      </c>
      <c r="U170" s="15">
        <v>1</v>
      </c>
      <c r="V170" s="16">
        <v>953</v>
      </c>
      <c r="W170" s="17">
        <v>71.582901000000007</v>
      </c>
      <c r="X170" s="22">
        <f t="shared" si="34"/>
        <v>10.337664297790893</v>
      </c>
      <c r="Y170" s="5">
        <f t="shared" si="31"/>
        <v>167</v>
      </c>
    </row>
    <row r="171" spans="1:25" hidden="1" x14ac:dyDescent="0.25">
      <c r="A171" s="8">
        <v>658</v>
      </c>
      <c r="B171" s="9" t="s">
        <v>45</v>
      </c>
      <c r="C171" s="10">
        <v>923</v>
      </c>
      <c r="D171" s="11">
        <v>357262.7</v>
      </c>
      <c r="E171" s="11">
        <v>0</v>
      </c>
      <c r="F171" s="11">
        <v>0</v>
      </c>
      <c r="G171" s="11">
        <v>0</v>
      </c>
      <c r="H171" s="11">
        <v>0</v>
      </c>
      <c r="I171" s="11">
        <v>0</v>
      </c>
      <c r="J171" s="11">
        <v>0</v>
      </c>
      <c r="K171" s="11">
        <f t="shared" si="23"/>
        <v>357262.7</v>
      </c>
      <c r="L171" s="41">
        <f t="shared" si="24"/>
        <v>387.07</v>
      </c>
      <c r="M171" s="41">
        <f t="shared" si="25"/>
        <v>0</v>
      </c>
      <c r="N171" s="41">
        <f t="shared" si="26"/>
        <v>0</v>
      </c>
      <c r="O171" s="41"/>
      <c r="P171" s="58">
        <f t="shared" si="32"/>
        <v>0</v>
      </c>
      <c r="Q171" s="9"/>
      <c r="R171" s="12">
        <f t="shared" si="33"/>
        <v>294</v>
      </c>
      <c r="S171" s="13">
        <v>364</v>
      </c>
      <c r="T171" s="14" t="s">
        <v>28</v>
      </c>
      <c r="U171" s="15">
        <v>1</v>
      </c>
      <c r="V171" s="16">
        <v>361</v>
      </c>
      <c r="W171" s="17">
        <v>101.3440018</v>
      </c>
      <c r="X171" s="22">
        <f t="shared" si="34"/>
        <v>9.1075937757176657</v>
      </c>
      <c r="Y171" s="5">
        <f t="shared" si="31"/>
        <v>168</v>
      </c>
    </row>
    <row r="172" spans="1:25" ht="15.65" hidden="1" customHeight="1" x14ac:dyDescent="0.25">
      <c r="A172" s="8">
        <v>665</v>
      </c>
      <c r="B172" s="9" t="s">
        <v>46</v>
      </c>
      <c r="C172" s="10">
        <v>720</v>
      </c>
      <c r="D172" s="11">
        <v>304529.91999999998</v>
      </c>
      <c r="E172" s="11">
        <v>0</v>
      </c>
      <c r="F172" s="11">
        <v>0</v>
      </c>
      <c r="G172" s="11">
        <v>0</v>
      </c>
      <c r="H172" s="11">
        <v>0</v>
      </c>
      <c r="I172" s="11">
        <v>0</v>
      </c>
      <c r="J172" s="11">
        <v>0</v>
      </c>
      <c r="K172" s="11">
        <f t="shared" si="23"/>
        <v>304529.91999999998</v>
      </c>
      <c r="L172" s="41">
        <f t="shared" si="24"/>
        <v>422.96</v>
      </c>
      <c r="M172" s="41">
        <f t="shared" si="25"/>
        <v>0</v>
      </c>
      <c r="N172" s="41">
        <f t="shared" si="26"/>
        <v>0</v>
      </c>
      <c r="O172" s="41"/>
      <c r="P172" s="58">
        <f t="shared" si="32"/>
        <v>0</v>
      </c>
      <c r="Q172" s="9"/>
      <c r="R172" s="12">
        <f t="shared" si="33"/>
        <v>252</v>
      </c>
      <c r="S172" s="13">
        <v>413</v>
      </c>
      <c r="T172" s="14" t="s">
        <v>29</v>
      </c>
      <c r="U172" s="15">
        <v>1</v>
      </c>
      <c r="V172" s="16">
        <v>7328</v>
      </c>
      <c r="W172" s="17">
        <v>17.519500699999998</v>
      </c>
      <c r="X172" s="23">
        <f t="shared" si="34"/>
        <v>41.097061630300921</v>
      </c>
      <c r="Y172" s="5">
        <f t="shared" si="31"/>
        <v>169</v>
      </c>
    </row>
    <row r="173" spans="1:25" hidden="1" x14ac:dyDescent="0.25">
      <c r="A173" s="8">
        <v>700</v>
      </c>
      <c r="B173" s="9" t="s">
        <v>47</v>
      </c>
      <c r="C173" s="10">
        <v>1044</v>
      </c>
      <c r="D173" s="11">
        <v>408634.73</v>
      </c>
      <c r="E173" s="11">
        <v>0</v>
      </c>
      <c r="F173" s="11">
        <v>0</v>
      </c>
      <c r="G173" s="11">
        <v>6899.4</v>
      </c>
      <c r="H173" s="11">
        <v>0</v>
      </c>
      <c r="I173" s="11">
        <v>0</v>
      </c>
      <c r="J173" s="11">
        <v>0</v>
      </c>
      <c r="K173" s="11">
        <f t="shared" si="23"/>
        <v>401735.32999999996</v>
      </c>
      <c r="L173" s="41">
        <f t="shared" si="24"/>
        <v>384.8</v>
      </c>
      <c r="M173" s="41">
        <f t="shared" si="25"/>
        <v>0</v>
      </c>
      <c r="N173" s="41">
        <f t="shared" si="26"/>
        <v>0</v>
      </c>
      <c r="O173" s="41"/>
      <c r="P173" s="58">
        <f t="shared" si="32"/>
        <v>0</v>
      </c>
      <c r="Q173" s="9"/>
      <c r="R173" s="12">
        <f t="shared" si="33"/>
        <v>278</v>
      </c>
      <c r="S173" s="13">
        <v>422</v>
      </c>
      <c r="T173" s="14" t="s">
        <v>30</v>
      </c>
      <c r="U173" s="15">
        <v>1</v>
      </c>
      <c r="V173" s="16">
        <v>1194</v>
      </c>
      <c r="W173" s="17">
        <v>30.1324997</v>
      </c>
      <c r="X173" s="22">
        <f t="shared" si="34"/>
        <v>34.646976201579456</v>
      </c>
      <c r="Y173" s="5">
        <f t="shared" si="31"/>
        <v>170</v>
      </c>
    </row>
    <row r="174" spans="1:25" hidden="1" x14ac:dyDescent="0.25">
      <c r="A174" s="24">
        <v>721</v>
      </c>
      <c r="B174" s="25" t="s">
        <v>49</v>
      </c>
      <c r="C174" s="26">
        <v>1703</v>
      </c>
      <c r="D174" s="27">
        <v>535803.80000000005</v>
      </c>
      <c r="E174" s="27">
        <v>9679.5</v>
      </c>
      <c r="F174" s="27">
        <v>0</v>
      </c>
      <c r="G174" s="27">
        <v>5627.5</v>
      </c>
      <c r="H174" s="27">
        <v>0</v>
      </c>
      <c r="I174" s="27">
        <v>0</v>
      </c>
      <c r="J174" s="27">
        <v>0</v>
      </c>
      <c r="K174" s="27">
        <f t="shared" si="23"/>
        <v>520496.80000000005</v>
      </c>
      <c r="L174" s="27">
        <f t="shared" si="24"/>
        <v>305.64</v>
      </c>
      <c r="M174" s="27">
        <f t="shared" si="25"/>
        <v>0</v>
      </c>
      <c r="N174" s="27">
        <f t="shared" si="26"/>
        <v>0</v>
      </c>
      <c r="O174" s="27"/>
      <c r="P174" s="58">
        <f t="shared" si="32"/>
        <v>0</v>
      </c>
      <c r="Q174" s="9"/>
      <c r="R174" s="12">
        <f t="shared" si="33"/>
        <v>294</v>
      </c>
      <c r="S174" s="13">
        <v>427</v>
      </c>
      <c r="T174" s="14" t="s">
        <v>31</v>
      </c>
      <c r="U174" s="15">
        <v>1</v>
      </c>
      <c r="V174" s="16">
        <v>229</v>
      </c>
      <c r="W174" s="17">
        <v>32.454700500000001</v>
      </c>
      <c r="X174" s="22">
        <f t="shared" si="34"/>
        <v>52.473138675243668</v>
      </c>
      <c r="Y174" s="5">
        <f t="shared" si="31"/>
        <v>171</v>
      </c>
    </row>
    <row r="175" spans="1:25" ht="15.65" hidden="1" customHeight="1" x14ac:dyDescent="0.25">
      <c r="A175" s="8">
        <v>777</v>
      </c>
      <c r="B175" s="9" t="s">
        <v>51</v>
      </c>
      <c r="C175" s="10">
        <v>3318</v>
      </c>
      <c r="D175" s="11">
        <v>1663126.9</v>
      </c>
      <c r="E175" s="11">
        <v>0</v>
      </c>
      <c r="F175" s="11">
        <v>0</v>
      </c>
      <c r="G175" s="11">
        <v>0</v>
      </c>
      <c r="H175" s="11">
        <v>0</v>
      </c>
      <c r="I175" s="11">
        <v>0</v>
      </c>
      <c r="J175" s="11">
        <v>0</v>
      </c>
      <c r="K175" s="11">
        <f t="shared" si="23"/>
        <v>1663126.9</v>
      </c>
      <c r="L175" s="41">
        <f t="shared" si="24"/>
        <v>501.24</v>
      </c>
      <c r="M175" s="41">
        <f t="shared" si="25"/>
        <v>0</v>
      </c>
      <c r="N175" s="41">
        <f t="shared" si="26"/>
        <v>0</v>
      </c>
      <c r="O175" s="41"/>
      <c r="P175" s="58">
        <f t="shared" si="32"/>
        <v>0</v>
      </c>
      <c r="Q175" s="9"/>
      <c r="R175" s="12">
        <f t="shared" si="33"/>
        <v>343</v>
      </c>
      <c r="S175" s="13">
        <v>434</v>
      </c>
      <c r="T175" s="14" t="s">
        <v>32</v>
      </c>
      <c r="U175" s="15">
        <v>1</v>
      </c>
      <c r="V175" s="16">
        <v>1628</v>
      </c>
      <c r="W175" s="17">
        <v>206.23800660000001</v>
      </c>
      <c r="X175" s="22">
        <f t="shared" si="34"/>
        <v>16.088208253657548</v>
      </c>
      <c r="Y175" s="5">
        <f t="shared" si="31"/>
        <v>172</v>
      </c>
    </row>
    <row r="176" spans="1:25" hidden="1" x14ac:dyDescent="0.25">
      <c r="A176" s="8">
        <v>896</v>
      </c>
      <c r="B176" s="9" t="s">
        <v>55</v>
      </c>
      <c r="C176" s="10">
        <v>885</v>
      </c>
      <c r="D176" s="11">
        <v>430003.03</v>
      </c>
      <c r="E176" s="11">
        <v>0</v>
      </c>
      <c r="F176" s="11">
        <v>0</v>
      </c>
      <c r="G176" s="11">
        <v>0</v>
      </c>
      <c r="H176" s="11">
        <v>0</v>
      </c>
      <c r="I176" s="11">
        <v>0</v>
      </c>
      <c r="J176" s="11">
        <v>0</v>
      </c>
      <c r="K176" s="11">
        <f t="shared" si="23"/>
        <v>430003.03</v>
      </c>
      <c r="L176" s="41">
        <f t="shared" si="24"/>
        <v>485.88</v>
      </c>
      <c r="M176" s="41">
        <f t="shared" si="25"/>
        <v>0</v>
      </c>
      <c r="N176" s="41">
        <f t="shared" si="26"/>
        <v>0</v>
      </c>
      <c r="O176" s="41"/>
      <c r="P176" s="58">
        <f t="shared" si="32"/>
        <v>0</v>
      </c>
      <c r="Q176" s="9"/>
      <c r="R176" s="12">
        <f t="shared" si="33"/>
        <v>-5117</v>
      </c>
      <c r="S176" s="13">
        <v>6013</v>
      </c>
      <c r="T176" s="14" t="s">
        <v>378</v>
      </c>
      <c r="U176" s="15">
        <v>2</v>
      </c>
      <c r="V176" s="16">
        <v>488</v>
      </c>
      <c r="W176" s="17">
        <v>76.122100799999998</v>
      </c>
      <c r="X176" s="22">
        <f t="shared" si="34"/>
        <v>11.626058538836332</v>
      </c>
      <c r="Y176" s="5">
        <f t="shared" si="31"/>
        <v>173</v>
      </c>
    </row>
    <row r="177" spans="1:25" ht="15.65" hidden="1" customHeight="1" x14ac:dyDescent="0.25">
      <c r="A177" s="8">
        <v>903</v>
      </c>
      <c r="B177" s="9" t="s">
        <v>56</v>
      </c>
      <c r="C177" s="10">
        <v>942</v>
      </c>
      <c r="D177" s="11">
        <v>548384.55000000005</v>
      </c>
      <c r="E177" s="11">
        <v>0</v>
      </c>
      <c r="F177" s="11">
        <v>0</v>
      </c>
      <c r="G177" s="11">
        <v>2985.34</v>
      </c>
      <c r="H177" s="11">
        <v>0</v>
      </c>
      <c r="I177" s="11">
        <v>0</v>
      </c>
      <c r="J177" s="11">
        <v>0</v>
      </c>
      <c r="K177" s="11">
        <f t="shared" si="23"/>
        <v>545399.21000000008</v>
      </c>
      <c r="L177" s="41">
        <f t="shared" si="24"/>
        <v>578.98</v>
      </c>
      <c r="M177" s="41">
        <f t="shared" si="25"/>
        <v>0</v>
      </c>
      <c r="N177" s="41">
        <f t="shared" si="26"/>
        <v>0</v>
      </c>
      <c r="O177" s="41"/>
      <c r="P177" s="58">
        <f t="shared" si="32"/>
        <v>0</v>
      </c>
      <c r="Q177" s="9"/>
      <c r="R177" s="12">
        <f t="shared" si="33"/>
        <v>462</v>
      </c>
      <c r="S177" s="13">
        <v>441</v>
      </c>
      <c r="T177" s="14" t="s">
        <v>33</v>
      </c>
      <c r="U177" s="15">
        <v>1</v>
      </c>
      <c r="V177" s="16">
        <v>234</v>
      </c>
      <c r="W177" s="17">
        <v>231.28599550000001</v>
      </c>
      <c r="X177" s="22">
        <f t="shared" si="34"/>
        <v>4.0728795444945129</v>
      </c>
      <c r="Y177" s="5">
        <f t="shared" si="31"/>
        <v>174</v>
      </c>
    </row>
    <row r="178" spans="1:25" hidden="1" x14ac:dyDescent="0.25">
      <c r="A178" s="8">
        <v>980</v>
      </c>
      <c r="B178" s="9" t="s">
        <v>58</v>
      </c>
      <c r="C178" s="10">
        <v>579</v>
      </c>
      <c r="D178" s="11">
        <v>319546.40000000002</v>
      </c>
      <c r="E178" s="11">
        <v>0</v>
      </c>
      <c r="F178" s="11">
        <v>0</v>
      </c>
      <c r="G178" s="11">
        <v>6315.31</v>
      </c>
      <c r="H178" s="11">
        <v>0</v>
      </c>
      <c r="I178" s="11">
        <v>0</v>
      </c>
      <c r="J178" s="11">
        <v>0</v>
      </c>
      <c r="K178" s="11">
        <f t="shared" si="23"/>
        <v>313231.09000000003</v>
      </c>
      <c r="L178" s="41">
        <f t="shared" si="24"/>
        <v>540.99</v>
      </c>
      <c r="M178" s="41">
        <f t="shared" si="25"/>
        <v>0</v>
      </c>
      <c r="N178" s="41">
        <f t="shared" si="26"/>
        <v>0</v>
      </c>
      <c r="O178" s="41"/>
      <c r="P178" s="58">
        <f t="shared" si="32"/>
        <v>0</v>
      </c>
      <c r="Q178" s="9"/>
      <c r="R178" s="12">
        <f t="shared" si="33"/>
        <v>-1260</v>
      </c>
      <c r="S178" s="13">
        <v>2240</v>
      </c>
      <c r="T178" s="14" t="s">
        <v>138</v>
      </c>
      <c r="U178" s="15">
        <v>1</v>
      </c>
      <c r="V178" s="16">
        <v>399</v>
      </c>
      <c r="W178" s="17">
        <v>133.6349945</v>
      </c>
      <c r="X178" s="22">
        <f t="shared" si="34"/>
        <v>4.3326974507414668</v>
      </c>
      <c r="Y178" s="5">
        <f t="shared" si="31"/>
        <v>175</v>
      </c>
    </row>
    <row r="179" spans="1:25" hidden="1" x14ac:dyDescent="0.25">
      <c r="A179" s="8">
        <v>1029</v>
      </c>
      <c r="B179" s="9" t="s">
        <v>61</v>
      </c>
      <c r="C179" s="10">
        <v>1051</v>
      </c>
      <c r="D179" s="11">
        <v>458499.04</v>
      </c>
      <c r="E179" s="11">
        <v>0</v>
      </c>
      <c r="F179" s="11">
        <v>0</v>
      </c>
      <c r="G179" s="11">
        <v>0</v>
      </c>
      <c r="H179" s="11">
        <v>0</v>
      </c>
      <c r="I179" s="11">
        <v>0</v>
      </c>
      <c r="J179" s="11">
        <v>0</v>
      </c>
      <c r="K179" s="11">
        <f t="shared" si="23"/>
        <v>458499.04</v>
      </c>
      <c r="L179" s="41">
        <f t="shared" si="24"/>
        <v>436.25</v>
      </c>
      <c r="M179" s="41">
        <f t="shared" si="25"/>
        <v>0</v>
      </c>
      <c r="N179" s="41">
        <f t="shared" si="26"/>
        <v>0</v>
      </c>
      <c r="O179" s="41"/>
      <c r="P179" s="58">
        <f t="shared" si="32"/>
        <v>0</v>
      </c>
      <c r="Q179" s="9"/>
      <c r="R179" s="12">
        <f t="shared" si="33"/>
        <v>553</v>
      </c>
      <c r="S179" s="13">
        <v>476</v>
      </c>
      <c r="T179" s="14" t="s">
        <v>35</v>
      </c>
      <c r="U179" s="15">
        <v>1</v>
      </c>
      <c r="V179" s="16">
        <v>1758</v>
      </c>
      <c r="W179" s="17">
        <v>466.89099119999997</v>
      </c>
      <c r="X179" s="22">
        <f t="shared" si="34"/>
        <v>2.2510607825152658</v>
      </c>
      <c r="Y179" s="5">
        <f t="shared" si="31"/>
        <v>176</v>
      </c>
    </row>
    <row r="180" spans="1:25" hidden="1" x14ac:dyDescent="0.25">
      <c r="A180" s="24">
        <v>1015</v>
      </c>
      <c r="B180" s="25" t="s">
        <v>60</v>
      </c>
      <c r="C180" s="26">
        <v>2929</v>
      </c>
      <c r="D180" s="27">
        <v>984120.41</v>
      </c>
      <c r="E180" s="27">
        <v>0</v>
      </c>
      <c r="F180" s="27">
        <v>0</v>
      </c>
      <c r="G180" s="27">
        <v>0</v>
      </c>
      <c r="H180" s="27">
        <v>0</v>
      </c>
      <c r="I180" s="27">
        <v>0</v>
      </c>
      <c r="J180" s="27">
        <v>0</v>
      </c>
      <c r="K180" s="27">
        <f t="shared" si="23"/>
        <v>984120.41</v>
      </c>
      <c r="L180" s="27">
        <f t="shared" si="24"/>
        <v>335.99</v>
      </c>
      <c r="M180" s="27">
        <f t="shared" si="25"/>
        <v>0</v>
      </c>
      <c r="N180" s="27">
        <f t="shared" si="26"/>
        <v>0</v>
      </c>
      <c r="O180" s="27"/>
      <c r="P180" s="58">
        <f t="shared" si="32"/>
        <v>0</v>
      </c>
      <c r="Q180" s="9"/>
      <c r="R180" s="12">
        <f t="shared" si="33"/>
        <v>530</v>
      </c>
      <c r="S180" s="13">
        <v>485</v>
      </c>
      <c r="T180" s="14" t="s">
        <v>36</v>
      </c>
      <c r="U180" s="15">
        <v>1</v>
      </c>
      <c r="V180" s="16">
        <v>628</v>
      </c>
      <c r="W180" s="17">
        <v>175.60099790000001</v>
      </c>
      <c r="X180" s="22">
        <f t="shared" si="34"/>
        <v>16.679859653576603</v>
      </c>
      <c r="Y180" s="5">
        <f t="shared" si="31"/>
        <v>177</v>
      </c>
    </row>
    <row r="181" spans="1:25" hidden="1" x14ac:dyDescent="0.25">
      <c r="A181" s="8">
        <v>5054</v>
      </c>
      <c r="B181" s="9" t="s">
        <v>326</v>
      </c>
      <c r="C181" s="10">
        <v>1134</v>
      </c>
      <c r="D181" s="11">
        <v>511431.53</v>
      </c>
      <c r="E181" s="11">
        <v>5184</v>
      </c>
      <c r="F181" s="11">
        <v>0</v>
      </c>
      <c r="G181" s="11">
        <v>0</v>
      </c>
      <c r="H181" s="11">
        <v>0</v>
      </c>
      <c r="I181" s="11">
        <v>0</v>
      </c>
      <c r="J181" s="11">
        <v>0</v>
      </c>
      <c r="K181" s="11">
        <f t="shared" si="23"/>
        <v>506247.53</v>
      </c>
      <c r="L181" s="41">
        <f t="shared" si="24"/>
        <v>446.43</v>
      </c>
      <c r="M181" s="41">
        <f t="shared" si="25"/>
        <v>0</v>
      </c>
      <c r="N181" s="41">
        <f t="shared" si="26"/>
        <v>0</v>
      </c>
      <c r="O181" s="41"/>
      <c r="P181" s="58">
        <f t="shared" si="32"/>
        <v>0</v>
      </c>
      <c r="Q181" s="9"/>
      <c r="R181" s="12">
        <f t="shared" si="33"/>
        <v>4557</v>
      </c>
      <c r="S181" s="13">
        <v>497</v>
      </c>
      <c r="T181" s="14" t="s">
        <v>38</v>
      </c>
      <c r="U181" s="15">
        <v>1</v>
      </c>
      <c r="V181" s="16">
        <v>1287</v>
      </c>
      <c r="W181" s="17">
        <v>168.75100710000001</v>
      </c>
      <c r="X181" s="22">
        <f t="shared" si="34"/>
        <v>6.7199598952793442</v>
      </c>
      <c r="Y181" s="5">
        <f t="shared" si="31"/>
        <v>178</v>
      </c>
    </row>
    <row r="182" spans="1:25" hidden="1" x14ac:dyDescent="0.25">
      <c r="A182" s="8">
        <v>1085</v>
      </c>
      <c r="B182" s="9" t="s">
        <v>64</v>
      </c>
      <c r="C182" s="10">
        <v>1127</v>
      </c>
      <c r="D182" s="11">
        <v>405054.88</v>
      </c>
      <c r="E182" s="11">
        <v>0</v>
      </c>
      <c r="F182" s="11">
        <v>0</v>
      </c>
      <c r="G182" s="11">
        <v>0</v>
      </c>
      <c r="H182" s="11">
        <v>0</v>
      </c>
      <c r="I182" s="11">
        <v>0</v>
      </c>
      <c r="J182" s="11">
        <v>0</v>
      </c>
      <c r="K182" s="11">
        <f t="shared" si="23"/>
        <v>405054.88</v>
      </c>
      <c r="L182" s="41">
        <f t="shared" si="24"/>
        <v>359.41</v>
      </c>
      <c r="M182" s="41">
        <f t="shared" si="25"/>
        <v>0</v>
      </c>
      <c r="N182" s="41">
        <f t="shared" si="26"/>
        <v>0</v>
      </c>
      <c r="O182" s="41"/>
      <c r="P182" s="58">
        <f t="shared" si="32"/>
        <v>0</v>
      </c>
      <c r="Q182" s="9"/>
      <c r="R182" s="12">
        <f t="shared" si="33"/>
        <v>483</v>
      </c>
      <c r="S182" s="13">
        <v>602</v>
      </c>
      <c r="T182" s="14" t="s">
        <v>39</v>
      </c>
      <c r="U182" s="15">
        <v>1</v>
      </c>
      <c r="V182" s="16">
        <v>827</v>
      </c>
      <c r="W182" s="17">
        <v>148.7689972</v>
      </c>
      <c r="X182" s="22">
        <f t="shared" si="34"/>
        <v>7.5755031035458238</v>
      </c>
      <c r="Y182" s="5">
        <f t="shared" si="31"/>
        <v>179</v>
      </c>
    </row>
    <row r="183" spans="1:25" hidden="1" x14ac:dyDescent="0.25">
      <c r="A183" s="8">
        <v>1092</v>
      </c>
      <c r="B183" s="9" t="s">
        <v>65</v>
      </c>
      <c r="C183" s="10">
        <v>5230</v>
      </c>
      <c r="D183" s="11">
        <v>2968071.93</v>
      </c>
      <c r="E183" s="11">
        <v>0</v>
      </c>
      <c r="F183" s="11">
        <v>0</v>
      </c>
      <c r="G183" s="11">
        <v>4139.5</v>
      </c>
      <c r="H183" s="11">
        <v>0</v>
      </c>
      <c r="I183" s="11">
        <v>0</v>
      </c>
      <c r="J183" s="11">
        <v>0</v>
      </c>
      <c r="K183" s="11">
        <f t="shared" si="23"/>
        <v>2963932.43</v>
      </c>
      <c r="L183" s="41">
        <f t="shared" si="24"/>
        <v>566.72</v>
      </c>
      <c r="M183" s="41">
        <f t="shared" si="25"/>
        <v>0</v>
      </c>
      <c r="N183" s="41">
        <f t="shared" si="26"/>
        <v>0</v>
      </c>
      <c r="O183" s="41"/>
      <c r="P183" s="58">
        <f t="shared" si="32"/>
        <v>0</v>
      </c>
      <c r="Q183" s="9"/>
      <c r="R183" s="12">
        <f t="shared" si="33"/>
        <v>483</v>
      </c>
      <c r="S183" s="13">
        <v>609</v>
      </c>
      <c r="T183" s="14" t="s">
        <v>40</v>
      </c>
      <c r="U183" s="15">
        <v>1</v>
      </c>
      <c r="V183" s="16">
        <v>842</v>
      </c>
      <c r="W183" s="17">
        <v>174.85200499999999</v>
      </c>
      <c r="X183" s="22">
        <f t="shared" si="34"/>
        <v>29.911009599232219</v>
      </c>
      <c r="Y183" s="5">
        <f t="shared" si="31"/>
        <v>180</v>
      </c>
    </row>
    <row r="184" spans="1:25" hidden="1" x14ac:dyDescent="0.25">
      <c r="A184" s="8">
        <v>1120</v>
      </c>
      <c r="B184" s="9" t="s">
        <v>66</v>
      </c>
      <c r="C184" s="10">
        <v>334</v>
      </c>
      <c r="D184" s="11">
        <v>171541.38</v>
      </c>
      <c r="E184" s="11">
        <v>0</v>
      </c>
      <c r="F184" s="11">
        <v>0</v>
      </c>
      <c r="G184" s="11">
        <v>0</v>
      </c>
      <c r="H184" s="11">
        <v>0</v>
      </c>
      <c r="I184" s="11">
        <v>0</v>
      </c>
      <c r="J184" s="11">
        <v>0</v>
      </c>
      <c r="K184" s="11">
        <f t="shared" si="23"/>
        <v>171541.38</v>
      </c>
      <c r="L184" s="41">
        <f t="shared" si="24"/>
        <v>513.6</v>
      </c>
      <c r="M184" s="41">
        <f t="shared" si="25"/>
        <v>0</v>
      </c>
      <c r="N184" s="41">
        <f t="shared" si="26"/>
        <v>0</v>
      </c>
      <c r="O184" s="41"/>
      <c r="P184" s="58">
        <f t="shared" si="32"/>
        <v>0</v>
      </c>
      <c r="Q184" s="9"/>
      <c r="R184" s="12">
        <f t="shared" si="33"/>
        <v>497</v>
      </c>
      <c r="S184" s="13">
        <v>623</v>
      </c>
      <c r="T184" s="14" t="s">
        <v>42</v>
      </c>
      <c r="U184" s="15">
        <v>1</v>
      </c>
      <c r="V184" s="16">
        <v>419</v>
      </c>
      <c r="W184" s="17">
        <v>125.3929977</v>
      </c>
      <c r="X184" s="22">
        <f t="shared" si="34"/>
        <v>2.6636256100925801</v>
      </c>
      <c r="Y184" s="5">
        <f t="shared" si="31"/>
        <v>181</v>
      </c>
    </row>
    <row r="185" spans="1:25" hidden="1" x14ac:dyDescent="0.25">
      <c r="A185" s="8">
        <v>1134</v>
      </c>
      <c r="B185" s="9" t="s">
        <v>68</v>
      </c>
      <c r="C185" s="10">
        <v>1015</v>
      </c>
      <c r="D185" s="11">
        <v>383865.15</v>
      </c>
      <c r="E185" s="11">
        <v>0</v>
      </c>
      <c r="F185" s="11">
        <v>0</v>
      </c>
      <c r="G185" s="11">
        <v>0</v>
      </c>
      <c r="H185" s="11">
        <v>0</v>
      </c>
      <c r="I185" s="11">
        <v>0</v>
      </c>
      <c r="J185" s="11">
        <v>0</v>
      </c>
      <c r="K185" s="11">
        <f t="shared" si="23"/>
        <v>383865.15</v>
      </c>
      <c r="L185" s="41">
        <f t="shared" si="24"/>
        <v>378.19</v>
      </c>
      <c r="M185" s="41">
        <f t="shared" si="25"/>
        <v>0</v>
      </c>
      <c r="N185" s="41">
        <f t="shared" si="26"/>
        <v>0</v>
      </c>
      <c r="O185" s="41"/>
      <c r="P185" s="58">
        <f t="shared" si="32"/>
        <v>0</v>
      </c>
      <c r="Q185" s="9"/>
      <c r="R185" s="12">
        <f t="shared" si="33"/>
        <v>497</v>
      </c>
      <c r="S185" s="13">
        <v>637</v>
      </c>
      <c r="T185" s="14" t="s">
        <v>43</v>
      </c>
      <c r="U185" s="15">
        <v>1</v>
      </c>
      <c r="V185" s="16">
        <v>740</v>
      </c>
      <c r="W185" s="17">
        <v>161.89300539999999</v>
      </c>
      <c r="X185" s="22">
        <f t="shared" si="34"/>
        <v>6.2695729039816817</v>
      </c>
      <c r="Y185" s="5">
        <f t="shared" si="31"/>
        <v>182</v>
      </c>
    </row>
    <row r="186" spans="1:25" hidden="1" x14ac:dyDescent="0.25">
      <c r="A186" s="8">
        <v>1141</v>
      </c>
      <c r="B186" s="9" t="s">
        <v>69</v>
      </c>
      <c r="C186" s="10">
        <v>1356</v>
      </c>
      <c r="D186" s="11">
        <v>510962.04</v>
      </c>
      <c r="E186" s="11">
        <v>0</v>
      </c>
      <c r="F186" s="11">
        <v>0</v>
      </c>
      <c r="G186" s="11">
        <v>0</v>
      </c>
      <c r="H186" s="11">
        <v>0</v>
      </c>
      <c r="I186" s="11">
        <v>0</v>
      </c>
      <c r="J186" s="11">
        <v>0</v>
      </c>
      <c r="K186" s="11">
        <f t="shared" si="23"/>
        <v>510962.04</v>
      </c>
      <c r="L186" s="41">
        <f t="shared" si="24"/>
        <v>376.82</v>
      </c>
      <c r="M186" s="41">
        <f t="shared" si="25"/>
        <v>0</v>
      </c>
      <c r="N186" s="41">
        <f t="shared" si="26"/>
        <v>0</v>
      </c>
      <c r="O186" s="41"/>
      <c r="P186" s="58">
        <f t="shared" si="32"/>
        <v>0</v>
      </c>
      <c r="Q186" s="9"/>
      <c r="R186" s="12">
        <f t="shared" si="33"/>
        <v>484</v>
      </c>
      <c r="S186" s="13">
        <v>657</v>
      </c>
      <c r="T186" s="14" t="s">
        <v>44</v>
      </c>
      <c r="U186" s="15">
        <v>3</v>
      </c>
      <c r="V186" s="16">
        <v>97</v>
      </c>
      <c r="W186" s="17">
        <v>33.691200299999998</v>
      </c>
      <c r="X186" s="22">
        <f t="shared" si="34"/>
        <v>40.247898202665105</v>
      </c>
      <c r="Y186" s="5">
        <f t="shared" si="31"/>
        <v>183</v>
      </c>
    </row>
    <row r="187" spans="1:25" hidden="1" x14ac:dyDescent="0.25">
      <c r="A187" s="8">
        <v>1176</v>
      </c>
      <c r="B187" s="9" t="s">
        <v>73</v>
      </c>
      <c r="C187" s="10">
        <v>841</v>
      </c>
      <c r="D187" s="11">
        <v>514231.58</v>
      </c>
      <c r="E187" s="11">
        <v>0</v>
      </c>
      <c r="F187" s="11">
        <v>0</v>
      </c>
      <c r="G187" s="11">
        <v>0</v>
      </c>
      <c r="H187" s="11">
        <v>0</v>
      </c>
      <c r="I187" s="11">
        <v>0</v>
      </c>
      <c r="J187" s="11">
        <v>0</v>
      </c>
      <c r="K187" s="11">
        <f t="shared" si="23"/>
        <v>514231.58</v>
      </c>
      <c r="L187" s="41">
        <f t="shared" si="24"/>
        <v>611.45000000000005</v>
      </c>
      <c r="M187" s="41">
        <f t="shared" si="25"/>
        <v>0</v>
      </c>
      <c r="N187" s="41">
        <f t="shared" si="26"/>
        <v>0</v>
      </c>
      <c r="O187" s="41"/>
      <c r="P187" s="58">
        <f t="shared" si="32"/>
        <v>0</v>
      </c>
      <c r="Q187" s="9"/>
      <c r="R187" s="12">
        <f t="shared" si="33"/>
        <v>518</v>
      </c>
      <c r="S187" s="13">
        <v>658</v>
      </c>
      <c r="T187" s="14" t="s">
        <v>45</v>
      </c>
      <c r="U187" s="15">
        <v>1</v>
      </c>
      <c r="V187" s="16">
        <v>920</v>
      </c>
      <c r="W187" s="17">
        <v>63.516899100000003</v>
      </c>
      <c r="X187" s="22">
        <f t="shared" si="34"/>
        <v>13.240570807399505</v>
      </c>
      <c r="Y187" s="5">
        <f t="shared" si="31"/>
        <v>184</v>
      </c>
    </row>
    <row r="188" spans="1:25" hidden="1" x14ac:dyDescent="0.25">
      <c r="A188" s="8">
        <v>1183</v>
      </c>
      <c r="B188" s="9" t="s">
        <v>74</v>
      </c>
      <c r="C188" s="10">
        <v>1288</v>
      </c>
      <c r="D188" s="11">
        <v>567481.22</v>
      </c>
      <c r="E188" s="11">
        <v>0</v>
      </c>
      <c r="F188" s="11">
        <v>0</v>
      </c>
      <c r="G188" s="11">
        <v>0</v>
      </c>
      <c r="H188" s="11">
        <v>0</v>
      </c>
      <c r="I188" s="11">
        <v>0</v>
      </c>
      <c r="J188" s="11">
        <v>0</v>
      </c>
      <c r="K188" s="11">
        <f t="shared" si="23"/>
        <v>567481.22</v>
      </c>
      <c r="L188" s="41">
        <f t="shared" si="24"/>
        <v>440.59</v>
      </c>
      <c r="M188" s="41">
        <f t="shared" si="25"/>
        <v>0</v>
      </c>
      <c r="N188" s="41">
        <f t="shared" si="26"/>
        <v>0</v>
      </c>
      <c r="O188" s="41"/>
      <c r="P188" s="58">
        <f t="shared" si="32"/>
        <v>0</v>
      </c>
      <c r="Q188" s="9"/>
      <c r="R188" s="12">
        <f t="shared" si="33"/>
        <v>518</v>
      </c>
      <c r="S188" s="13">
        <v>665</v>
      </c>
      <c r="T188" s="14" t="s">
        <v>46</v>
      </c>
      <c r="U188" s="15">
        <v>3</v>
      </c>
      <c r="V188" s="16">
        <v>720</v>
      </c>
      <c r="W188" s="17">
        <v>32.645198800000003</v>
      </c>
      <c r="X188" s="22">
        <f t="shared" si="34"/>
        <v>39.45450012085697</v>
      </c>
      <c r="Y188" s="5">
        <f t="shared" si="31"/>
        <v>185</v>
      </c>
    </row>
    <row r="189" spans="1:25" hidden="1" x14ac:dyDescent="0.25">
      <c r="A189" s="8">
        <v>1218</v>
      </c>
      <c r="B189" s="9" t="s">
        <v>76</v>
      </c>
      <c r="C189" s="10">
        <v>902</v>
      </c>
      <c r="D189" s="11">
        <v>444144.07</v>
      </c>
      <c r="E189" s="11">
        <v>0</v>
      </c>
      <c r="F189" s="11">
        <v>0</v>
      </c>
      <c r="G189" s="11">
        <v>0</v>
      </c>
      <c r="H189" s="11">
        <v>0</v>
      </c>
      <c r="I189" s="11">
        <v>0</v>
      </c>
      <c r="J189" s="11">
        <v>0</v>
      </c>
      <c r="K189" s="11">
        <f t="shared" si="23"/>
        <v>444144.07</v>
      </c>
      <c r="L189" s="41">
        <f t="shared" si="24"/>
        <v>492.4</v>
      </c>
      <c r="M189" s="41">
        <f t="shared" si="25"/>
        <v>0</v>
      </c>
      <c r="N189" s="41">
        <f t="shared" si="26"/>
        <v>0</v>
      </c>
      <c r="O189" s="41"/>
      <c r="P189" s="58">
        <f t="shared" si="32"/>
        <v>0</v>
      </c>
      <c r="Q189" s="9"/>
      <c r="R189" s="12">
        <f t="shared" si="33"/>
        <v>518</v>
      </c>
      <c r="S189" s="13">
        <v>700</v>
      </c>
      <c r="T189" s="14" t="s">
        <v>47</v>
      </c>
      <c r="U189" s="15">
        <v>1</v>
      </c>
      <c r="V189" s="16">
        <v>1044</v>
      </c>
      <c r="W189" s="17">
        <v>99.290199299999998</v>
      </c>
      <c r="X189" s="22">
        <f t="shared" si="34"/>
        <v>9.0844817148030437</v>
      </c>
      <c r="Y189" s="5">
        <f t="shared" si="31"/>
        <v>186</v>
      </c>
    </row>
    <row r="190" spans="1:25" hidden="1" x14ac:dyDescent="0.25">
      <c r="A190" s="8">
        <v>1232</v>
      </c>
      <c r="B190" s="9" t="s">
        <v>77</v>
      </c>
      <c r="C190" s="10">
        <v>784</v>
      </c>
      <c r="D190" s="11">
        <v>486580.84</v>
      </c>
      <c r="E190" s="11">
        <v>0</v>
      </c>
      <c r="F190" s="11">
        <v>0</v>
      </c>
      <c r="G190" s="11">
        <v>0</v>
      </c>
      <c r="H190" s="11">
        <v>0</v>
      </c>
      <c r="I190" s="11">
        <v>0</v>
      </c>
      <c r="J190" s="11">
        <v>0</v>
      </c>
      <c r="K190" s="11">
        <f t="shared" si="23"/>
        <v>486580.84</v>
      </c>
      <c r="L190" s="41">
        <f t="shared" si="24"/>
        <v>620.64</v>
      </c>
      <c r="M190" s="41">
        <f t="shared" si="25"/>
        <v>0</v>
      </c>
      <c r="N190" s="41">
        <f t="shared" si="26"/>
        <v>0</v>
      </c>
      <c r="O190" s="41"/>
      <c r="P190" s="58">
        <f t="shared" si="32"/>
        <v>0</v>
      </c>
      <c r="Q190" s="9"/>
      <c r="R190" s="12">
        <f t="shared" si="33"/>
        <v>511</v>
      </c>
      <c r="S190" s="13">
        <v>721</v>
      </c>
      <c r="T190" s="14" t="s">
        <v>49</v>
      </c>
      <c r="U190" s="15">
        <v>1</v>
      </c>
      <c r="V190" s="16">
        <v>1695</v>
      </c>
      <c r="W190" s="17">
        <v>4.4412798999999996</v>
      </c>
      <c r="X190" s="23">
        <f t="shared" si="34"/>
        <v>176.5256902632955</v>
      </c>
      <c r="Y190" s="5">
        <f t="shared" si="31"/>
        <v>187</v>
      </c>
    </row>
    <row r="191" spans="1:25" hidden="1" x14ac:dyDescent="0.25">
      <c r="A191" s="8">
        <v>1246</v>
      </c>
      <c r="B191" s="9" t="s">
        <v>78</v>
      </c>
      <c r="C191" s="10">
        <v>679</v>
      </c>
      <c r="D191" s="11">
        <v>364679.21</v>
      </c>
      <c r="E191" s="11">
        <v>0</v>
      </c>
      <c r="F191" s="11">
        <v>0</v>
      </c>
      <c r="G191" s="11">
        <v>0</v>
      </c>
      <c r="H191" s="11">
        <v>0</v>
      </c>
      <c r="I191" s="11">
        <v>0</v>
      </c>
      <c r="J191" s="11">
        <v>0</v>
      </c>
      <c r="K191" s="11">
        <f t="shared" si="23"/>
        <v>364679.21</v>
      </c>
      <c r="L191" s="41">
        <f t="shared" si="24"/>
        <v>537.08000000000004</v>
      </c>
      <c r="M191" s="41">
        <f t="shared" si="25"/>
        <v>0</v>
      </c>
      <c r="N191" s="41">
        <f t="shared" si="26"/>
        <v>0</v>
      </c>
      <c r="O191" s="41"/>
      <c r="P191" s="58">
        <f t="shared" si="32"/>
        <v>0</v>
      </c>
      <c r="Q191" s="9"/>
      <c r="R191" s="12">
        <f t="shared" si="33"/>
        <v>511</v>
      </c>
      <c r="S191" s="13">
        <v>735</v>
      </c>
      <c r="T191" s="14" t="s">
        <v>50</v>
      </c>
      <c r="U191" s="15">
        <v>1</v>
      </c>
      <c r="V191" s="16">
        <v>495</v>
      </c>
      <c r="W191" s="17">
        <v>270.49600220000002</v>
      </c>
      <c r="X191" s="22">
        <f t="shared" si="34"/>
        <v>2.5102034576391237</v>
      </c>
      <c r="Y191" s="5">
        <f t="shared" si="31"/>
        <v>188</v>
      </c>
    </row>
    <row r="192" spans="1:25" hidden="1" x14ac:dyDescent="0.25">
      <c r="A192" s="24">
        <v>1253</v>
      </c>
      <c r="B192" s="25" t="s">
        <v>79</v>
      </c>
      <c r="C192" s="26">
        <v>2437</v>
      </c>
      <c r="D192" s="27">
        <v>89197.36</v>
      </c>
      <c r="E192" s="27">
        <v>0</v>
      </c>
      <c r="F192" s="27">
        <v>0</v>
      </c>
      <c r="G192" s="27">
        <v>4108.09</v>
      </c>
      <c r="H192" s="27">
        <v>0</v>
      </c>
      <c r="I192" s="27">
        <v>0</v>
      </c>
      <c r="J192" s="27">
        <v>0</v>
      </c>
      <c r="K192" s="27">
        <f t="shared" si="23"/>
        <v>85089.27</v>
      </c>
      <c r="L192" s="27">
        <f t="shared" si="24"/>
        <v>34.92</v>
      </c>
      <c r="M192" s="27">
        <f t="shared" si="25"/>
        <v>0</v>
      </c>
      <c r="N192" s="27">
        <f t="shared" si="26"/>
        <v>0</v>
      </c>
      <c r="O192" s="27"/>
      <c r="P192" s="58">
        <f t="shared" si="32"/>
        <v>0</v>
      </c>
      <c r="Q192" s="9"/>
      <c r="R192" s="12">
        <f t="shared" si="33"/>
        <v>476</v>
      </c>
      <c r="S192" s="13">
        <v>777</v>
      </c>
      <c r="T192" s="14" t="s">
        <v>51</v>
      </c>
      <c r="U192" s="15">
        <v>1</v>
      </c>
      <c r="V192" s="16">
        <v>3263</v>
      </c>
      <c r="W192" s="17">
        <v>99.794899000000001</v>
      </c>
      <c r="X192" s="22">
        <f t="shared" si="34"/>
        <v>24.42008584025923</v>
      </c>
      <c r="Y192" s="5">
        <f t="shared" si="31"/>
        <v>189</v>
      </c>
    </row>
    <row r="193" spans="1:25" hidden="1" x14ac:dyDescent="0.25">
      <c r="A193" s="8">
        <v>4970</v>
      </c>
      <c r="B193" s="9" t="s">
        <v>323</v>
      </c>
      <c r="C193" s="10">
        <v>5958</v>
      </c>
      <c r="D193" s="11">
        <v>2393101.15</v>
      </c>
      <c r="E193" s="11">
        <v>0</v>
      </c>
      <c r="F193" s="11">
        <v>0</v>
      </c>
      <c r="G193" s="11">
        <v>13516.69</v>
      </c>
      <c r="H193" s="11">
        <v>0</v>
      </c>
      <c r="I193" s="11">
        <v>0</v>
      </c>
      <c r="J193" s="11">
        <v>0</v>
      </c>
      <c r="K193" s="11">
        <f t="shared" si="23"/>
        <v>2379584.46</v>
      </c>
      <c r="L193" s="41">
        <f t="shared" si="24"/>
        <v>399.39</v>
      </c>
      <c r="M193" s="41">
        <f t="shared" si="25"/>
        <v>0</v>
      </c>
      <c r="N193" s="41">
        <f t="shared" si="26"/>
        <v>0</v>
      </c>
      <c r="O193" s="41"/>
      <c r="P193" s="58">
        <f t="shared" si="32"/>
        <v>0</v>
      </c>
      <c r="Q193" s="9"/>
      <c r="R193" s="12">
        <f t="shared" si="33"/>
        <v>4130</v>
      </c>
      <c r="S193" s="13">
        <v>840</v>
      </c>
      <c r="T193" s="14" t="s">
        <v>52</v>
      </c>
      <c r="U193" s="15">
        <v>1</v>
      </c>
      <c r="V193" s="16">
        <v>191</v>
      </c>
      <c r="W193" s="17">
        <v>233.371994</v>
      </c>
      <c r="X193" s="22">
        <f t="shared" si="34"/>
        <v>25.530055675832294</v>
      </c>
      <c r="Y193" s="5">
        <f t="shared" si="31"/>
        <v>190</v>
      </c>
    </row>
    <row r="194" spans="1:25" hidden="1" x14ac:dyDescent="0.25">
      <c r="A194" s="8">
        <v>1295</v>
      </c>
      <c r="B194" s="9" t="s">
        <v>81</v>
      </c>
      <c r="C194" s="10">
        <v>816</v>
      </c>
      <c r="D194" s="11">
        <v>379994.38</v>
      </c>
      <c r="E194" s="11">
        <v>0</v>
      </c>
      <c r="F194" s="11">
        <v>0</v>
      </c>
      <c r="G194" s="11">
        <v>0</v>
      </c>
      <c r="H194" s="11">
        <v>0</v>
      </c>
      <c r="I194" s="11">
        <v>0</v>
      </c>
      <c r="J194" s="11">
        <v>0</v>
      </c>
      <c r="K194" s="11">
        <f t="shared" si="23"/>
        <v>379994.38</v>
      </c>
      <c r="L194" s="41">
        <f t="shared" si="24"/>
        <v>465.68</v>
      </c>
      <c r="M194" s="41">
        <f t="shared" si="25"/>
        <v>0</v>
      </c>
      <c r="N194" s="41">
        <f t="shared" si="26"/>
        <v>0</v>
      </c>
      <c r="O194" s="41"/>
      <c r="P194" s="58">
        <f t="shared" si="32"/>
        <v>0</v>
      </c>
      <c r="Q194" s="9"/>
      <c r="R194" s="12">
        <f t="shared" si="33"/>
        <v>425</v>
      </c>
      <c r="S194" s="13">
        <v>870</v>
      </c>
      <c r="T194" s="14" t="s">
        <v>53</v>
      </c>
      <c r="U194" s="15">
        <v>1</v>
      </c>
      <c r="V194" s="16">
        <v>866</v>
      </c>
      <c r="W194" s="17">
        <v>152.24299619999999</v>
      </c>
      <c r="X194" s="22">
        <f t="shared" si="34"/>
        <v>5.3598524751051899</v>
      </c>
      <c r="Y194" s="5">
        <f t="shared" si="31"/>
        <v>191</v>
      </c>
    </row>
    <row r="195" spans="1:25" hidden="1" x14ac:dyDescent="0.25">
      <c r="A195" s="8">
        <v>1309</v>
      </c>
      <c r="B195" s="9" t="s">
        <v>82</v>
      </c>
      <c r="C195" s="10">
        <v>790</v>
      </c>
      <c r="D195" s="11">
        <v>307552.15000000002</v>
      </c>
      <c r="E195" s="11">
        <v>0</v>
      </c>
      <c r="F195" s="11">
        <v>0</v>
      </c>
      <c r="G195" s="11">
        <v>0</v>
      </c>
      <c r="H195" s="11">
        <v>0</v>
      </c>
      <c r="I195" s="11">
        <v>0</v>
      </c>
      <c r="J195" s="11">
        <v>0</v>
      </c>
      <c r="K195" s="11">
        <f t="shared" si="23"/>
        <v>307552.15000000002</v>
      </c>
      <c r="L195" s="41">
        <f t="shared" si="24"/>
        <v>389.31</v>
      </c>
      <c r="M195" s="41">
        <f t="shared" si="25"/>
        <v>0</v>
      </c>
      <c r="N195" s="41">
        <f t="shared" si="26"/>
        <v>0</v>
      </c>
      <c r="O195" s="41"/>
      <c r="P195" s="58">
        <f t="shared" si="32"/>
        <v>0</v>
      </c>
      <c r="Q195" s="9"/>
      <c r="R195" s="12">
        <f t="shared" si="33"/>
        <v>427</v>
      </c>
      <c r="S195" s="13">
        <v>882</v>
      </c>
      <c r="T195" s="14" t="s">
        <v>54</v>
      </c>
      <c r="U195" s="15">
        <v>1</v>
      </c>
      <c r="V195" s="16">
        <v>389</v>
      </c>
      <c r="W195" s="17">
        <v>83.653198200000006</v>
      </c>
      <c r="X195" s="22">
        <f t="shared" si="34"/>
        <v>9.4437513089607137</v>
      </c>
      <c r="Y195" s="5">
        <f t="shared" si="31"/>
        <v>192</v>
      </c>
    </row>
    <row r="196" spans="1:25" hidden="1" x14ac:dyDescent="0.25">
      <c r="A196" s="8">
        <v>1316</v>
      </c>
      <c r="B196" s="9" t="s">
        <v>83</v>
      </c>
      <c r="C196" s="10">
        <v>3679</v>
      </c>
      <c r="D196" s="11">
        <v>1326067.6399999999</v>
      </c>
      <c r="E196" s="11">
        <v>0</v>
      </c>
      <c r="F196" s="11">
        <v>0</v>
      </c>
      <c r="G196" s="11">
        <v>45331.4</v>
      </c>
      <c r="H196" s="11">
        <v>0</v>
      </c>
      <c r="I196" s="11">
        <v>0</v>
      </c>
      <c r="J196" s="11">
        <v>0</v>
      </c>
      <c r="K196" s="11">
        <f t="shared" ref="K196:K259" si="35">D196-E196-F196-G196-H196-I196-J196</f>
        <v>1280736.24</v>
      </c>
      <c r="L196" s="41">
        <f t="shared" ref="L196:L214" si="36">ROUND((K196/C196),2)</f>
        <v>348.12</v>
      </c>
      <c r="M196" s="41">
        <f t="shared" ref="M196:M259" si="37">MAX(ROUND((L196-M$428),2),0)</f>
        <v>0</v>
      </c>
      <c r="N196" s="41">
        <f t="shared" ref="N196:N259" si="38">C196*M196</f>
        <v>0</v>
      </c>
      <c r="O196" s="41"/>
      <c r="P196" s="58">
        <f t="shared" si="32"/>
        <v>0</v>
      </c>
      <c r="Q196" s="9"/>
      <c r="R196" s="12">
        <f t="shared" si="33"/>
        <v>420</v>
      </c>
      <c r="S196" s="13">
        <v>896</v>
      </c>
      <c r="T196" s="14" t="s">
        <v>55</v>
      </c>
      <c r="U196" s="15">
        <v>1</v>
      </c>
      <c r="V196" s="16">
        <v>884</v>
      </c>
      <c r="W196" s="17">
        <v>64.681198100000003</v>
      </c>
      <c r="X196" s="22">
        <f t="shared" si="34"/>
        <v>56.878971139528097</v>
      </c>
      <c r="Y196" s="5">
        <f t="shared" si="31"/>
        <v>193</v>
      </c>
    </row>
    <row r="197" spans="1:25" ht="15.65" hidden="1" customHeight="1" x14ac:dyDescent="0.25">
      <c r="A197" s="8">
        <v>1380</v>
      </c>
      <c r="B197" s="9" t="s">
        <v>85</v>
      </c>
      <c r="C197" s="10">
        <v>2608</v>
      </c>
      <c r="D197" s="11">
        <v>1121380.3600000001</v>
      </c>
      <c r="E197" s="11">
        <v>0</v>
      </c>
      <c r="F197" s="11">
        <v>0</v>
      </c>
      <c r="G197" s="11">
        <v>0</v>
      </c>
      <c r="H197" s="11">
        <v>0</v>
      </c>
      <c r="I197" s="11">
        <v>0</v>
      </c>
      <c r="J197" s="11">
        <v>0</v>
      </c>
      <c r="K197" s="11">
        <f t="shared" si="35"/>
        <v>1121380.3600000001</v>
      </c>
      <c r="L197" s="41">
        <f t="shared" si="36"/>
        <v>429.98</v>
      </c>
      <c r="M197" s="41">
        <f t="shared" si="37"/>
        <v>0</v>
      </c>
      <c r="N197" s="41">
        <f t="shared" si="38"/>
        <v>0</v>
      </c>
      <c r="O197" s="41"/>
      <c r="P197" s="58">
        <f t="shared" si="32"/>
        <v>0</v>
      </c>
      <c r="Q197" s="9"/>
      <c r="R197" s="12">
        <f t="shared" si="33"/>
        <v>477</v>
      </c>
      <c r="S197" s="13">
        <v>903</v>
      </c>
      <c r="T197" s="14" t="s">
        <v>56</v>
      </c>
      <c r="U197" s="15">
        <v>1</v>
      </c>
      <c r="V197" s="16">
        <v>942</v>
      </c>
      <c r="W197" s="17">
        <v>69.934501600000004</v>
      </c>
      <c r="X197" s="22">
        <f t="shared" si="34"/>
        <v>37.292036696233488</v>
      </c>
      <c r="Y197" s="5">
        <f t="shared" si="31"/>
        <v>194</v>
      </c>
    </row>
    <row r="198" spans="1:25" hidden="1" x14ac:dyDescent="0.25">
      <c r="A198" s="8">
        <v>1407</v>
      </c>
      <c r="B198" s="9" t="s">
        <v>86</v>
      </c>
      <c r="C198" s="10">
        <v>1457</v>
      </c>
      <c r="D198" s="11">
        <v>627703.79</v>
      </c>
      <c r="E198" s="11">
        <v>0</v>
      </c>
      <c r="F198" s="11">
        <v>0</v>
      </c>
      <c r="G198" s="11">
        <v>0</v>
      </c>
      <c r="H198" s="11">
        <v>0</v>
      </c>
      <c r="I198" s="11">
        <v>0</v>
      </c>
      <c r="J198" s="11">
        <v>0</v>
      </c>
      <c r="K198" s="11">
        <f t="shared" si="35"/>
        <v>627703.79</v>
      </c>
      <c r="L198" s="41">
        <f t="shared" si="36"/>
        <v>430.82</v>
      </c>
      <c r="M198" s="41">
        <f t="shared" si="37"/>
        <v>0</v>
      </c>
      <c r="N198" s="41">
        <f t="shared" si="38"/>
        <v>0</v>
      </c>
      <c r="O198" s="41"/>
      <c r="P198" s="58">
        <f t="shared" si="32"/>
        <v>0</v>
      </c>
      <c r="Q198" s="9"/>
      <c r="R198" s="12">
        <f t="shared" si="33"/>
        <v>497</v>
      </c>
      <c r="S198" s="13">
        <v>910</v>
      </c>
      <c r="T198" s="14" t="s">
        <v>57</v>
      </c>
      <c r="U198" s="15">
        <v>1</v>
      </c>
      <c r="V198" s="16">
        <v>1369</v>
      </c>
      <c r="W198" s="17">
        <v>179.07400509999999</v>
      </c>
      <c r="X198" s="22">
        <f t="shared" si="34"/>
        <v>8.1363009621992308</v>
      </c>
      <c r="Y198" s="5">
        <f t="shared" ref="Y198:Y261" si="39">Y197+1</f>
        <v>195</v>
      </c>
    </row>
    <row r="199" spans="1:25" hidden="1" x14ac:dyDescent="0.25">
      <c r="A199" s="8">
        <v>1414</v>
      </c>
      <c r="B199" s="9" t="s">
        <v>87</v>
      </c>
      <c r="C199" s="10">
        <v>4004</v>
      </c>
      <c r="D199" s="11">
        <v>1242316.3</v>
      </c>
      <c r="E199" s="11">
        <v>0</v>
      </c>
      <c r="F199" s="11">
        <v>2132.5</v>
      </c>
      <c r="G199" s="11">
        <v>0</v>
      </c>
      <c r="H199" s="11">
        <v>0</v>
      </c>
      <c r="I199" s="11">
        <v>0</v>
      </c>
      <c r="J199" s="11">
        <v>0</v>
      </c>
      <c r="K199" s="11">
        <f t="shared" si="35"/>
        <v>1240183.8</v>
      </c>
      <c r="L199" s="41">
        <f t="shared" si="36"/>
        <v>309.74</v>
      </c>
      <c r="M199" s="41">
        <f t="shared" si="37"/>
        <v>0</v>
      </c>
      <c r="N199" s="41">
        <f t="shared" si="38"/>
        <v>0</v>
      </c>
      <c r="O199" s="41"/>
      <c r="P199" s="58">
        <f t="shared" si="32"/>
        <v>0</v>
      </c>
      <c r="Q199" s="9"/>
      <c r="R199" s="12">
        <f t="shared" si="33"/>
        <v>434</v>
      </c>
      <c r="S199" s="13">
        <v>980</v>
      </c>
      <c r="T199" s="14" t="s">
        <v>58</v>
      </c>
      <c r="U199" s="15">
        <v>1</v>
      </c>
      <c r="V199" s="16">
        <v>579</v>
      </c>
      <c r="W199" s="17">
        <v>117.1360016</v>
      </c>
      <c r="X199" s="22">
        <f t="shared" si="34"/>
        <v>34.182488264137575</v>
      </c>
      <c r="Y199" s="5">
        <f t="shared" si="39"/>
        <v>196</v>
      </c>
    </row>
    <row r="200" spans="1:25" hidden="1" x14ac:dyDescent="0.25">
      <c r="A200" s="8">
        <v>1428</v>
      </c>
      <c r="B200" s="9" t="s">
        <v>89</v>
      </c>
      <c r="C200" s="10">
        <v>1316</v>
      </c>
      <c r="D200" s="11">
        <v>607209.18999999994</v>
      </c>
      <c r="E200" s="11">
        <v>0</v>
      </c>
      <c r="F200" s="11">
        <v>0</v>
      </c>
      <c r="G200" s="11">
        <v>0</v>
      </c>
      <c r="H200" s="11">
        <v>0</v>
      </c>
      <c r="I200" s="11">
        <v>0</v>
      </c>
      <c r="J200" s="11">
        <v>0</v>
      </c>
      <c r="K200" s="11">
        <f t="shared" si="35"/>
        <v>607209.18999999994</v>
      </c>
      <c r="L200" s="41">
        <f t="shared" si="36"/>
        <v>461.41</v>
      </c>
      <c r="M200" s="41">
        <f t="shared" si="37"/>
        <v>0</v>
      </c>
      <c r="N200" s="41">
        <f t="shared" si="38"/>
        <v>0</v>
      </c>
      <c r="O200" s="41"/>
      <c r="P200" s="58">
        <f t="shared" si="32"/>
        <v>0</v>
      </c>
      <c r="Q200" s="9"/>
      <c r="R200" s="12">
        <f t="shared" si="33"/>
        <v>434</v>
      </c>
      <c r="S200" s="13">
        <v>994</v>
      </c>
      <c r="T200" s="14" t="s">
        <v>59</v>
      </c>
      <c r="U200" s="15">
        <v>1</v>
      </c>
      <c r="V200" s="16">
        <v>237</v>
      </c>
      <c r="W200" s="17">
        <v>90.369003300000003</v>
      </c>
      <c r="X200" s="22">
        <f t="shared" si="34"/>
        <v>14.562515375224903</v>
      </c>
      <c r="Y200" s="5">
        <f t="shared" si="39"/>
        <v>197</v>
      </c>
    </row>
    <row r="201" spans="1:25" hidden="1" x14ac:dyDescent="0.25">
      <c r="A201" s="8">
        <v>1449</v>
      </c>
      <c r="B201" s="9" t="s">
        <v>90</v>
      </c>
      <c r="C201" s="10">
        <v>104</v>
      </c>
      <c r="D201" s="11">
        <v>57794.2</v>
      </c>
      <c r="E201" s="11">
        <v>0</v>
      </c>
      <c r="F201" s="11">
        <v>0</v>
      </c>
      <c r="G201" s="11">
        <v>0</v>
      </c>
      <c r="H201" s="11">
        <v>0</v>
      </c>
      <c r="I201" s="11">
        <v>0</v>
      </c>
      <c r="J201" s="11">
        <v>0</v>
      </c>
      <c r="K201" s="11">
        <f t="shared" si="35"/>
        <v>57794.2</v>
      </c>
      <c r="L201" s="41">
        <f t="shared" si="36"/>
        <v>555.71</v>
      </c>
      <c r="M201" s="41">
        <f t="shared" si="37"/>
        <v>0</v>
      </c>
      <c r="N201" s="41">
        <f t="shared" si="38"/>
        <v>0</v>
      </c>
      <c r="O201" s="41"/>
      <c r="P201" s="58">
        <f t="shared" si="32"/>
        <v>0</v>
      </c>
      <c r="Q201" s="9"/>
      <c r="R201" s="12">
        <f t="shared" si="33"/>
        <v>420</v>
      </c>
      <c r="S201" s="13">
        <v>1029</v>
      </c>
      <c r="T201" s="14" t="s">
        <v>61</v>
      </c>
      <c r="U201" s="15">
        <v>1</v>
      </c>
      <c r="V201" s="16">
        <v>1036</v>
      </c>
      <c r="W201" s="17">
        <v>38.040100099999997</v>
      </c>
      <c r="X201" s="22">
        <f t="shared" si="34"/>
        <v>2.7339570539142724</v>
      </c>
      <c r="Y201" s="5">
        <f t="shared" si="39"/>
        <v>198</v>
      </c>
    </row>
    <row r="202" spans="1:25" hidden="1" x14ac:dyDescent="0.25">
      <c r="A202" s="8">
        <v>1540</v>
      </c>
      <c r="B202" s="9" t="s">
        <v>94</v>
      </c>
      <c r="C202" s="10">
        <v>1758</v>
      </c>
      <c r="D202" s="11">
        <v>929583.23</v>
      </c>
      <c r="E202" s="11">
        <v>21701.66</v>
      </c>
      <c r="F202" s="11">
        <v>0</v>
      </c>
      <c r="G202" s="11">
        <v>0</v>
      </c>
      <c r="H202" s="11">
        <v>0</v>
      </c>
      <c r="I202" s="11">
        <v>0</v>
      </c>
      <c r="J202" s="11">
        <v>0</v>
      </c>
      <c r="K202" s="11">
        <f t="shared" si="35"/>
        <v>907881.57</v>
      </c>
      <c r="L202" s="41">
        <f t="shared" si="36"/>
        <v>516.42999999999995</v>
      </c>
      <c r="M202" s="41">
        <f t="shared" si="37"/>
        <v>0</v>
      </c>
      <c r="N202" s="41">
        <f t="shared" si="38"/>
        <v>0</v>
      </c>
      <c r="O202" s="41"/>
      <c r="P202" s="58">
        <f t="shared" si="32"/>
        <v>0</v>
      </c>
      <c r="Q202" s="9"/>
      <c r="R202" s="12">
        <f t="shared" si="33"/>
        <v>525</v>
      </c>
      <c r="S202" s="13">
        <v>1015</v>
      </c>
      <c r="T202" s="14" t="s">
        <v>60</v>
      </c>
      <c r="U202" s="15">
        <v>1</v>
      </c>
      <c r="V202" s="16">
        <v>2921</v>
      </c>
      <c r="W202" s="17">
        <v>34.863098100000002</v>
      </c>
      <c r="X202" s="23">
        <f t="shared" si="34"/>
        <v>50.425811124341813</v>
      </c>
      <c r="Y202" s="5">
        <f t="shared" si="39"/>
        <v>199</v>
      </c>
    </row>
    <row r="203" spans="1:25" ht="15.65" hidden="1" customHeight="1" x14ac:dyDescent="0.25">
      <c r="A203" s="24">
        <v>1554</v>
      </c>
      <c r="B203" s="25" t="s">
        <v>95</v>
      </c>
      <c r="C203" s="26">
        <v>11548</v>
      </c>
      <c r="D203" s="27">
        <v>4964876.66</v>
      </c>
      <c r="E203" s="27">
        <v>0</v>
      </c>
      <c r="F203" s="27">
        <v>13210.87</v>
      </c>
      <c r="G203" s="27">
        <v>0</v>
      </c>
      <c r="H203" s="27">
        <v>0</v>
      </c>
      <c r="I203" s="27">
        <v>0</v>
      </c>
      <c r="J203" s="27">
        <v>0</v>
      </c>
      <c r="K203" s="27">
        <f t="shared" si="35"/>
        <v>4951665.79</v>
      </c>
      <c r="L203" s="27">
        <f t="shared" si="36"/>
        <v>428.79</v>
      </c>
      <c r="M203" s="27">
        <f t="shared" si="37"/>
        <v>0</v>
      </c>
      <c r="N203" s="27">
        <f t="shared" si="38"/>
        <v>0</v>
      </c>
      <c r="O203" s="27"/>
      <c r="P203" s="58">
        <f t="shared" si="32"/>
        <v>0</v>
      </c>
      <c r="Q203" s="9"/>
      <c r="R203" s="12">
        <f t="shared" si="33"/>
        <v>-3500</v>
      </c>
      <c r="S203" s="13">
        <v>5054</v>
      </c>
      <c r="T203" s="14" t="s">
        <v>326</v>
      </c>
      <c r="U203" s="15">
        <v>2</v>
      </c>
      <c r="V203" s="16">
        <v>1132</v>
      </c>
      <c r="W203" s="17">
        <v>140.17300420000001</v>
      </c>
      <c r="X203" s="22">
        <f t="shared" si="34"/>
        <v>82.383908841129056</v>
      </c>
      <c r="Y203" s="5">
        <f t="shared" si="39"/>
        <v>200</v>
      </c>
    </row>
    <row r="204" spans="1:25" ht="15.65" hidden="1" customHeight="1" x14ac:dyDescent="0.25">
      <c r="A204" s="8">
        <v>1568</v>
      </c>
      <c r="B204" s="9" t="s">
        <v>97</v>
      </c>
      <c r="C204" s="10">
        <v>1945</v>
      </c>
      <c r="D204" s="11">
        <v>719822.96</v>
      </c>
      <c r="E204" s="11">
        <v>4192.18</v>
      </c>
      <c r="F204" s="11">
        <v>0</v>
      </c>
      <c r="G204" s="11">
        <v>16313.57</v>
      </c>
      <c r="H204" s="11">
        <v>0</v>
      </c>
      <c r="I204" s="11">
        <v>0</v>
      </c>
      <c r="J204" s="11">
        <v>0</v>
      </c>
      <c r="K204" s="11">
        <f t="shared" si="35"/>
        <v>699317.21</v>
      </c>
      <c r="L204" s="41">
        <f t="shared" si="36"/>
        <v>359.55</v>
      </c>
      <c r="M204" s="41">
        <f t="shared" si="37"/>
        <v>0</v>
      </c>
      <c r="N204" s="41">
        <f t="shared" si="38"/>
        <v>0</v>
      </c>
      <c r="O204" s="41"/>
      <c r="P204" s="58">
        <f t="shared" si="32"/>
        <v>0</v>
      </c>
      <c r="Q204" s="9"/>
      <c r="R204" s="12">
        <f t="shared" si="33"/>
        <v>497</v>
      </c>
      <c r="S204" s="13">
        <v>1071</v>
      </c>
      <c r="T204" s="14" t="s">
        <v>448</v>
      </c>
      <c r="U204" s="15">
        <v>1</v>
      </c>
      <c r="V204" s="16">
        <v>772</v>
      </c>
      <c r="W204" s="17">
        <v>737.23699950000002</v>
      </c>
      <c r="X204" s="22">
        <f t="shared" si="34"/>
        <v>2.6382289566572412</v>
      </c>
      <c r="Y204" s="5">
        <f t="shared" si="39"/>
        <v>201</v>
      </c>
    </row>
    <row r="205" spans="1:25" hidden="1" x14ac:dyDescent="0.25">
      <c r="A205" s="8">
        <v>1600</v>
      </c>
      <c r="B205" s="9" t="s">
        <v>99</v>
      </c>
      <c r="C205" s="10">
        <v>634</v>
      </c>
      <c r="D205" s="11">
        <v>362069.15</v>
      </c>
      <c r="E205" s="11">
        <v>0</v>
      </c>
      <c r="F205" s="11">
        <v>0</v>
      </c>
      <c r="G205" s="11">
        <v>0</v>
      </c>
      <c r="H205" s="11">
        <v>0</v>
      </c>
      <c r="I205" s="11">
        <v>0</v>
      </c>
      <c r="J205" s="11">
        <v>0</v>
      </c>
      <c r="K205" s="11">
        <f t="shared" si="35"/>
        <v>362069.15</v>
      </c>
      <c r="L205" s="41">
        <f t="shared" si="36"/>
        <v>571.09</v>
      </c>
      <c r="M205" s="41">
        <f t="shared" si="37"/>
        <v>0</v>
      </c>
      <c r="N205" s="41">
        <f t="shared" si="38"/>
        <v>0</v>
      </c>
      <c r="O205" s="41"/>
      <c r="P205" s="58">
        <f t="shared" si="32"/>
        <v>0</v>
      </c>
      <c r="Q205" s="9"/>
      <c r="R205" s="12">
        <f t="shared" si="33"/>
        <v>520</v>
      </c>
      <c r="S205" s="13">
        <v>1080</v>
      </c>
      <c r="T205" s="14" t="s">
        <v>63</v>
      </c>
      <c r="U205" s="15">
        <v>1</v>
      </c>
      <c r="V205" s="16">
        <v>1054</v>
      </c>
      <c r="W205" s="17">
        <v>254.87600710000001</v>
      </c>
      <c r="X205" s="22">
        <f t="shared" si="34"/>
        <v>2.4874840406270629</v>
      </c>
      <c r="Y205" s="5">
        <f t="shared" si="39"/>
        <v>202</v>
      </c>
    </row>
    <row r="206" spans="1:25" hidden="1" x14ac:dyDescent="0.25">
      <c r="A206" s="8">
        <v>1645</v>
      </c>
      <c r="B206" s="9" t="s">
        <v>102</v>
      </c>
      <c r="C206" s="10">
        <v>1134</v>
      </c>
      <c r="D206" s="11">
        <v>499051.69</v>
      </c>
      <c r="E206" s="11">
        <v>0</v>
      </c>
      <c r="F206" s="11">
        <v>0</v>
      </c>
      <c r="G206" s="11">
        <v>0</v>
      </c>
      <c r="H206" s="11">
        <v>0</v>
      </c>
      <c r="I206" s="11">
        <v>0</v>
      </c>
      <c r="J206" s="11">
        <v>0</v>
      </c>
      <c r="K206" s="11">
        <f t="shared" si="35"/>
        <v>499051.69</v>
      </c>
      <c r="L206" s="41">
        <f t="shared" si="36"/>
        <v>440.08</v>
      </c>
      <c r="M206" s="41">
        <f t="shared" si="37"/>
        <v>0</v>
      </c>
      <c r="N206" s="41">
        <f t="shared" si="38"/>
        <v>0</v>
      </c>
      <c r="O206" s="41"/>
      <c r="P206" s="58">
        <f t="shared" si="32"/>
        <v>0</v>
      </c>
      <c r="Q206" s="9"/>
      <c r="R206" s="12">
        <f t="shared" si="33"/>
        <v>560</v>
      </c>
      <c r="S206" s="13">
        <v>1085</v>
      </c>
      <c r="T206" s="14" t="s">
        <v>64</v>
      </c>
      <c r="U206" s="15">
        <v>1</v>
      </c>
      <c r="V206" s="16">
        <v>1119</v>
      </c>
      <c r="W206" s="17">
        <v>103.3059998</v>
      </c>
      <c r="X206" s="22">
        <f t="shared" si="34"/>
        <v>10.977097188889507</v>
      </c>
      <c r="Y206" s="5">
        <f t="shared" si="39"/>
        <v>203</v>
      </c>
    </row>
    <row r="207" spans="1:25" hidden="1" x14ac:dyDescent="0.25">
      <c r="A207" s="8">
        <v>1631</v>
      </c>
      <c r="B207" s="9" t="s">
        <v>100</v>
      </c>
      <c r="C207" s="10">
        <v>463</v>
      </c>
      <c r="D207" s="11">
        <v>241085.57</v>
      </c>
      <c r="E207" s="11">
        <v>0</v>
      </c>
      <c r="F207" s="11">
        <v>0</v>
      </c>
      <c r="G207" s="11">
        <v>1640</v>
      </c>
      <c r="H207" s="11">
        <v>0</v>
      </c>
      <c r="I207" s="11">
        <v>0</v>
      </c>
      <c r="J207" s="11">
        <v>0</v>
      </c>
      <c r="K207" s="11">
        <f t="shared" si="35"/>
        <v>239445.57</v>
      </c>
      <c r="L207" s="41">
        <f t="shared" si="36"/>
        <v>517.16</v>
      </c>
      <c r="M207" s="41">
        <f t="shared" si="37"/>
        <v>0</v>
      </c>
      <c r="N207" s="41">
        <f t="shared" si="38"/>
        <v>0</v>
      </c>
      <c r="O207" s="41"/>
      <c r="P207" s="58">
        <f t="shared" ref="P207:P270" si="40">O207*P$429</f>
        <v>0</v>
      </c>
      <c r="Q207" s="9"/>
      <c r="R207" s="12">
        <f t="shared" ref="R207:R270" si="41">A207-S207</f>
        <v>539</v>
      </c>
      <c r="S207" s="13">
        <v>1092</v>
      </c>
      <c r="T207" s="14" t="s">
        <v>65</v>
      </c>
      <c r="U207" s="15">
        <v>1</v>
      </c>
      <c r="V207" s="16">
        <v>5189</v>
      </c>
      <c r="W207" s="17">
        <v>225.5249939</v>
      </c>
      <c r="X207" s="22">
        <f t="shared" ref="X207:X270" si="42">C207/W207</f>
        <v>2.0529875292017468</v>
      </c>
      <c r="Y207" s="5">
        <f t="shared" si="39"/>
        <v>204</v>
      </c>
    </row>
    <row r="208" spans="1:25" hidden="1" x14ac:dyDescent="0.25">
      <c r="A208" s="8">
        <v>1638</v>
      </c>
      <c r="B208" s="9" t="s">
        <v>101</v>
      </c>
      <c r="C208" s="10">
        <v>3125</v>
      </c>
      <c r="D208" s="11">
        <v>1414049.38</v>
      </c>
      <c r="E208" s="11">
        <v>0</v>
      </c>
      <c r="F208" s="11">
        <v>0</v>
      </c>
      <c r="G208" s="11">
        <v>0</v>
      </c>
      <c r="H208" s="11">
        <v>0</v>
      </c>
      <c r="I208" s="11">
        <v>0</v>
      </c>
      <c r="J208" s="11">
        <v>0</v>
      </c>
      <c r="K208" s="11">
        <f t="shared" si="35"/>
        <v>1414049.38</v>
      </c>
      <c r="L208" s="41">
        <f t="shared" si="36"/>
        <v>452.5</v>
      </c>
      <c r="M208" s="41">
        <f t="shared" si="37"/>
        <v>0</v>
      </c>
      <c r="N208" s="41">
        <f t="shared" si="38"/>
        <v>0</v>
      </c>
      <c r="O208" s="41"/>
      <c r="P208" s="58">
        <f t="shared" si="40"/>
        <v>0</v>
      </c>
      <c r="Q208" s="9"/>
      <c r="R208" s="12">
        <f t="shared" si="41"/>
        <v>518</v>
      </c>
      <c r="S208" s="13">
        <v>1120</v>
      </c>
      <c r="T208" s="14" t="s">
        <v>66</v>
      </c>
      <c r="U208" s="15">
        <v>1</v>
      </c>
      <c r="V208" s="16">
        <v>334</v>
      </c>
      <c r="W208" s="17">
        <v>57.474800100000003</v>
      </c>
      <c r="X208" s="22">
        <f t="shared" si="42"/>
        <v>54.371654961180106</v>
      </c>
      <c r="Y208" s="5">
        <f t="shared" si="39"/>
        <v>205</v>
      </c>
    </row>
    <row r="209" spans="1:25" hidden="1" x14ac:dyDescent="0.25">
      <c r="A209" s="24">
        <v>714</v>
      </c>
      <c r="B209" s="25" t="s">
        <v>48</v>
      </c>
      <c r="C209" s="26">
        <v>7158</v>
      </c>
      <c r="D209" s="27">
        <v>3756974.2</v>
      </c>
      <c r="E209" s="27">
        <v>20011</v>
      </c>
      <c r="F209" s="27">
        <v>0</v>
      </c>
      <c r="G209" s="27">
        <v>4642.1499999999996</v>
      </c>
      <c r="H209" s="27">
        <v>0</v>
      </c>
      <c r="I209" s="27">
        <v>0</v>
      </c>
      <c r="J209" s="27">
        <v>0</v>
      </c>
      <c r="K209" s="27">
        <f t="shared" si="35"/>
        <v>3732321.0500000003</v>
      </c>
      <c r="L209" s="27">
        <f t="shared" si="36"/>
        <v>521.41999999999996</v>
      </c>
      <c r="M209" s="27">
        <f t="shared" si="37"/>
        <v>0</v>
      </c>
      <c r="N209" s="27">
        <f t="shared" si="38"/>
        <v>0</v>
      </c>
      <c r="O209" s="27"/>
      <c r="P209" s="58">
        <f t="shared" si="40"/>
        <v>0</v>
      </c>
      <c r="Q209" s="9"/>
      <c r="R209" s="12">
        <f t="shared" si="41"/>
        <v>-413</v>
      </c>
      <c r="S209" s="13">
        <v>1127</v>
      </c>
      <c r="T209" s="14" t="s">
        <v>67</v>
      </c>
      <c r="U209" s="15">
        <v>1</v>
      </c>
      <c r="V209" s="16">
        <v>654</v>
      </c>
      <c r="W209" s="17">
        <v>107.71600340000001</v>
      </c>
      <c r="X209" s="22">
        <f t="shared" si="42"/>
        <v>66.452521204476838</v>
      </c>
      <c r="Y209" s="5">
        <f t="shared" si="39"/>
        <v>206</v>
      </c>
    </row>
    <row r="210" spans="1:25" hidden="1" x14ac:dyDescent="0.25">
      <c r="A210" s="8">
        <v>1694</v>
      </c>
      <c r="B210" s="9" t="s">
        <v>107</v>
      </c>
      <c r="C210" s="10">
        <v>1845</v>
      </c>
      <c r="D210" s="11">
        <v>628707.63</v>
      </c>
      <c r="E210" s="11">
        <v>0</v>
      </c>
      <c r="F210" s="11">
        <v>0</v>
      </c>
      <c r="G210" s="11">
        <v>0</v>
      </c>
      <c r="H210" s="11">
        <v>0</v>
      </c>
      <c r="I210" s="11">
        <v>0</v>
      </c>
      <c r="J210" s="11">
        <v>0</v>
      </c>
      <c r="K210" s="11">
        <f t="shared" si="35"/>
        <v>628707.63</v>
      </c>
      <c r="L210" s="41">
        <f t="shared" si="36"/>
        <v>340.76</v>
      </c>
      <c r="M210" s="41">
        <f t="shared" si="37"/>
        <v>0</v>
      </c>
      <c r="N210" s="41">
        <f t="shared" si="38"/>
        <v>0</v>
      </c>
      <c r="O210" s="41"/>
      <c r="P210" s="58">
        <f t="shared" si="40"/>
        <v>0</v>
      </c>
      <c r="Q210" s="9"/>
      <c r="R210" s="12">
        <f t="shared" si="41"/>
        <v>560</v>
      </c>
      <c r="S210" s="13">
        <v>1134</v>
      </c>
      <c r="T210" s="14" t="s">
        <v>68</v>
      </c>
      <c r="U210" s="15">
        <v>1</v>
      </c>
      <c r="V210" s="16">
        <v>1015</v>
      </c>
      <c r="W210" s="17">
        <v>111.61799619999999</v>
      </c>
      <c r="X210" s="22">
        <f t="shared" si="42"/>
        <v>16.529592564034939</v>
      </c>
      <c r="Y210" s="5">
        <f t="shared" si="39"/>
        <v>207</v>
      </c>
    </row>
    <row r="211" spans="1:25" hidden="1" x14ac:dyDescent="0.25">
      <c r="A211" s="8">
        <v>1729</v>
      </c>
      <c r="B211" s="9" t="s">
        <v>108</v>
      </c>
      <c r="C211" s="10">
        <v>798</v>
      </c>
      <c r="D211" s="11">
        <v>363760.44</v>
      </c>
      <c r="E211" s="11">
        <v>5697.03</v>
      </c>
      <c r="F211" s="11">
        <v>0</v>
      </c>
      <c r="G211" s="11">
        <v>0</v>
      </c>
      <c r="H211" s="11">
        <v>0</v>
      </c>
      <c r="I211" s="11">
        <v>0</v>
      </c>
      <c r="J211" s="11">
        <v>0</v>
      </c>
      <c r="K211" s="11">
        <f t="shared" si="35"/>
        <v>358063.41</v>
      </c>
      <c r="L211" s="41">
        <f t="shared" si="36"/>
        <v>448.7</v>
      </c>
      <c r="M211" s="41">
        <f t="shared" si="37"/>
        <v>0</v>
      </c>
      <c r="N211" s="41">
        <f t="shared" si="38"/>
        <v>0</v>
      </c>
      <c r="O211" s="41"/>
      <c r="P211" s="58">
        <f t="shared" si="40"/>
        <v>0</v>
      </c>
      <c r="Q211" s="9"/>
      <c r="R211" s="12">
        <f t="shared" si="41"/>
        <v>588</v>
      </c>
      <c r="S211" s="13">
        <v>1141</v>
      </c>
      <c r="T211" s="14" t="s">
        <v>69</v>
      </c>
      <c r="U211" s="15">
        <v>1</v>
      </c>
      <c r="V211" s="16">
        <v>1333</v>
      </c>
      <c r="W211" s="17">
        <v>164.16099550000001</v>
      </c>
      <c r="X211" s="22">
        <f t="shared" si="42"/>
        <v>4.8610816325123949</v>
      </c>
      <c r="Y211" s="5">
        <f t="shared" si="39"/>
        <v>208</v>
      </c>
    </row>
    <row r="212" spans="1:25" hidden="1" x14ac:dyDescent="0.25">
      <c r="A212" s="8">
        <v>1736</v>
      </c>
      <c r="B212" s="9" t="s">
        <v>109</v>
      </c>
      <c r="C212" s="10">
        <v>531</v>
      </c>
      <c r="D212" s="11">
        <v>121103.98</v>
      </c>
      <c r="E212" s="11">
        <v>0</v>
      </c>
      <c r="F212" s="11">
        <v>0</v>
      </c>
      <c r="G212" s="11">
        <v>0</v>
      </c>
      <c r="H212" s="11">
        <v>0</v>
      </c>
      <c r="I212" s="11">
        <v>0</v>
      </c>
      <c r="J212" s="11">
        <v>0</v>
      </c>
      <c r="K212" s="11">
        <f t="shared" si="35"/>
        <v>121103.98</v>
      </c>
      <c r="L212" s="41">
        <f t="shared" si="36"/>
        <v>228.07</v>
      </c>
      <c r="M212" s="41">
        <f t="shared" si="37"/>
        <v>0</v>
      </c>
      <c r="N212" s="41">
        <f t="shared" si="38"/>
        <v>0</v>
      </c>
      <c r="O212" s="41"/>
      <c r="P212" s="58">
        <f t="shared" si="40"/>
        <v>0</v>
      </c>
      <c r="Q212" s="9"/>
      <c r="R212" s="12">
        <f t="shared" si="41"/>
        <v>581</v>
      </c>
      <c r="S212" s="13">
        <v>1155</v>
      </c>
      <c r="T212" s="14" t="s">
        <v>70</v>
      </c>
      <c r="U212" s="15">
        <v>1</v>
      </c>
      <c r="V212" s="16">
        <v>646</v>
      </c>
      <c r="W212" s="17">
        <v>160.51800539999999</v>
      </c>
      <c r="X212" s="22">
        <f t="shared" si="42"/>
        <v>3.3080401085023698</v>
      </c>
      <c r="Y212" s="5">
        <f t="shared" si="39"/>
        <v>209</v>
      </c>
    </row>
    <row r="213" spans="1:25" hidden="1" x14ac:dyDescent="0.25">
      <c r="A213" s="24">
        <v>1862</v>
      </c>
      <c r="B213" s="25" t="s">
        <v>113</v>
      </c>
      <c r="C213" s="26">
        <v>7537</v>
      </c>
      <c r="D213" s="27">
        <v>1007451.52</v>
      </c>
      <c r="E213" s="27">
        <v>0</v>
      </c>
      <c r="F213" s="27">
        <v>0</v>
      </c>
      <c r="G213" s="27">
        <v>0</v>
      </c>
      <c r="H213" s="27">
        <v>0</v>
      </c>
      <c r="I213" s="27">
        <v>0</v>
      </c>
      <c r="J213" s="27">
        <v>0</v>
      </c>
      <c r="K213" s="27">
        <f t="shared" si="35"/>
        <v>1007451.52</v>
      </c>
      <c r="L213" s="27">
        <f t="shared" si="36"/>
        <v>133.66999999999999</v>
      </c>
      <c r="M213" s="27">
        <f t="shared" si="37"/>
        <v>0</v>
      </c>
      <c r="N213" s="27">
        <f t="shared" si="38"/>
        <v>0</v>
      </c>
      <c r="O213" s="27"/>
      <c r="P213" s="58">
        <f t="shared" si="40"/>
        <v>0</v>
      </c>
      <c r="Q213" s="9"/>
      <c r="R213" s="12">
        <f t="shared" si="41"/>
        <v>700</v>
      </c>
      <c r="S213" s="13">
        <v>1162</v>
      </c>
      <c r="T213" s="14" t="s">
        <v>71</v>
      </c>
      <c r="U213" s="15">
        <v>1</v>
      </c>
      <c r="V213" s="16">
        <v>959</v>
      </c>
      <c r="W213" s="17">
        <v>163.51499939999999</v>
      </c>
      <c r="X213" s="22">
        <f t="shared" si="42"/>
        <v>46.09363072290725</v>
      </c>
      <c r="Y213" s="5">
        <f t="shared" si="39"/>
        <v>210</v>
      </c>
    </row>
    <row r="214" spans="1:25" hidden="1" x14ac:dyDescent="0.25">
      <c r="A214" s="8">
        <v>1883</v>
      </c>
      <c r="B214" s="9" t="s">
        <v>115</v>
      </c>
      <c r="C214" s="10">
        <v>2858</v>
      </c>
      <c r="D214" s="11">
        <v>641793.39</v>
      </c>
      <c r="E214" s="11">
        <v>0</v>
      </c>
      <c r="F214" s="11">
        <v>0</v>
      </c>
      <c r="G214" s="11">
        <v>0</v>
      </c>
      <c r="H214" s="11">
        <v>0</v>
      </c>
      <c r="I214" s="11">
        <v>0</v>
      </c>
      <c r="J214" s="11">
        <v>0</v>
      </c>
      <c r="K214" s="11">
        <f t="shared" si="35"/>
        <v>641793.39</v>
      </c>
      <c r="L214" s="41">
        <f t="shared" si="36"/>
        <v>224.56</v>
      </c>
      <c r="M214" s="41">
        <f t="shared" si="37"/>
        <v>0</v>
      </c>
      <c r="N214" s="41">
        <f t="shared" si="38"/>
        <v>0</v>
      </c>
      <c r="O214" s="41"/>
      <c r="P214" s="58">
        <f t="shared" si="40"/>
        <v>0</v>
      </c>
      <c r="Q214" s="9"/>
      <c r="R214" s="12">
        <f t="shared" si="41"/>
        <v>714</v>
      </c>
      <c r="S214" s="13">
        <v>1169</v>
      </c>
      <c r="T214" s="14" t="s">
        <v>72</v>
      </c>
      <c r="U214" s="15">
        <v>1</v>
      </c>
      <c r="V214" s="16">
        <v>686</v>
      </c>
      <c r="W214" s="17">
        <v>191.6719971</v>
      </c>
      <c r="X214" s="22">
        <f t="shared" si="42"/>
        <v>14.910889661722004</v>
      </c>
      <c r="Y214" s="5">
        <f t="shared" si="39"/>
        <v>211</v>
      </c>
    </row>
    <row r="215" spans="1:25" ht="15.65" hidden="1" customHeight="1" x14ac:dyDescent="0.45">
      <c r="A215" s="24">
        <v>1890</v>
      </c>
      <c r="B215" s="25" t="s">
        <v>116</v>
      </c>
      <c r="C215" s="26">
        <v>683</v>
      </c>
      <c r="D215" s="27">
        <v>819006.94</v>
      </c>
      <c r="E215" s="27">
        <v>0</v>
      </c>
      <c r="F215" s="27">
        <v>0</v>
      </c>
      <c r="G215" s="27">
        <v>189286.56</v>
      </c>
      <c r="H215" s="27">
        <v>0</v>
      </c>
      <c r="I215" s="27">
        <v>0</v>
      </c>
      <c r="J215" s="27">
        <v>0</v>
      </c>
      <c r="K215" s="27">
        <f t="shared" si="35"/>
        <v>629720.37999999989</v>
      </c>
      <c r="L215" s="57">
        <v>0</v>
      </c>
      <c r="M215" s="27">
        <f t="shared" si="37"/>
        <v>0</v>
      </c>
      <c r="N215" s="27">
        <f t="shared" si="38"/>
        <v>0</v>
      </c>
      <c r="O215" s="27"/>
      <c r="P215" s="58">
        <f t="shared" si="40"/>
        <v>0</v>
      </c>
      <c r="Q215" s="9"/>
      <c r="R215" s="12">
        <f t="shared" si="41"/>
        <v>714</v>
      </c>
      <c r="S215" s="13">
        <v>1176</v>
      </c>
      <c r="T215" s="14" t="s">
        <v>73</v>
      </c>
      <c r="U215" s="15">
        <v>1</v>
      </c>
      <c r="V215" s="16">
        <v>840</v>
      </c>
      <c r="W215" s="17">
        <v>183.50500489999999</v>
      </c>
      <c r="X215" s="22">
        <f t="shared" si="42"/>
        <v>3.7219693292408946</v>
      </c>
      <c r="Y215" s="5">
        <f t="shared" si="39"/>
        <v>212</v>
      </c>
    </row>
    <row r="216" spans="1:25" hidden="1" x14ac:dyDescent="0.25">
      <c r="A216" s="24">
        <v>1900</v>
      </c>
      <c r="B216" s="25" t="s">
        <v>118</v>
      </c>
      <c r="C216" s="26">
        <v>4280</v>
      </c>
      <c r="D216" s="27">
        <v>1807901</v>
      </c>
      <c r="E216" s="27">
        <v>9148.75</v>
      </c>
      <c r="F216" s="27">
        <v>0</v>
      </c>
      <c r="G216" s="27">
        <v>76.75</v>
      </c>
      <c r="H216" s="27">
        <v>0</v>
      </c>
      <c r="I216" s="27">
        <v>0</v>
      </c>
      <c r="J216" s="27">
        <v>0</v>
      </c>
      <c r="K216" s="27">
        <f t="shared" si="35"/>
        <v>1798675.5</v>
      </c>
      <c r="L216" s="27">
        <f t="shared" ref="L216:L222" si="43">ROUND((K216/C216),2)</f>
        <v>420.25</v>
      </c>
      <c r="M216" s="27">
        <f t="shared" si="37"/>
        <v>0</v>
      </c>
      <c r="N216" s="27">
        <f t="shared" si="38"/>
        <v>0</v>
      </c>
      <c r="O216" s="27"/>
      <c r="P216" s="58">
        <f t="shared" si="40"/>
        <v>0</v>
      </c>
      <c r="Q216" s="9"/>
      <c r="R216" s="12">
        <f t="shared" si="41"/>
        <v>717</v>
      </c>
      <c r="S216" s="13">
        <v>1183</v>
      </c>
      <c r="T216" s="14" t="s">
        <v>74</v>
      </c>
      <c r="U216" s="15">
        <v>1</v>
      </c>
      <c r="V216" s="16">
        <v>1287</v>
      </c>
      <c r="W216" s="17">
        <v>132.80099490000001</v>
      </c>
      <c r="X216" s="22">
        <f t="shared" si="42"/>
        <v>32.22867421454837</v>
      </c>
      <c r="Y216" s="5">
        <f t="shared" si="39"/>
        <v>213</v>
      </c>
    </row>
    <row r="217" spans="1:25" hidden="1" x14ac:dyDescent="0.25">
      <c r="A217" s="8">
        <v>1939</v>
      </c>
      <c r="B217" s="9" t="s">
        <v>119</v>
      </c>
      <c r="C217" s="10">
        <v>544</v>
      </c>
      <c r="D217" s="11">
        <v>305783.42</v>
      </c>
      <c r="E217" s="11">
        <v>243</v>
      </c>
      <c r="F217" s="11">
        <v>1547.82</v>
      </c>
      <c r="G217" s="11">
        <v>9393.7099999999991</v>
      </c>
      <c r="H217" s="11">
        <v>0</v>
      </c>
      <c r="I217" s="11">
        <v>0</v>
      </c>
      <c r="J217" s="11">
        <v>0</v>
      </c>
      <c r="K217" s="11">
        <f t="shared" si="35"/>
        <v>294598.88999999996</v>
      </c>
      <c r="L217" s="41">
        <f t="shared" si="43"/>
        <v>541.54</v>
      </c>
      <c r="M217" s="41">
        <f t="shared" si="37"/>
        <v>0</v>
      </c>
      <c r="N217" s="41">
        <f t="shared" si="38"/>
        <v>0</v>
      </c>
      <c r="O217" s="41"/>
      <c r="P217" s="58">
        <f t="shared" si="40"/>
        <v>0</v>
      </c>
      <c r="Q217" s="9"/>
      <c r="R217" s="12">
        <f t="shared" si="41"/>
        <v>735</v>
      </c>
      <c r="S217" s="13">
        <v>1204</v>
      </c>
      <c r="T217" s="14" t="s">
        <v>75</v>
      </c>
      <c r="U217" s="15">
        <v>1</v>
      </c>
      <c r="V217" s="16">
        <v>433</v>
      </c>
      <c r="W217" s="17">
        <v>101.0019989</v>
      </c>
      <c r="X217" s="22">
        <f t="shared" si="42"/>
        <v>5.3860320184217656</v>
      </c>
      <c r="Y217" s="5">
        <f t="shared" si="39"/>
        <v>214</v>
      </c>
    </row>
    <row r="218" spans="1:25" hidden="1" x14ac:dyDescent="0.25">
      <c r="A218" s="8">
        <v>1953</v>
      </c>
      <c r="B218" s="9" t="s">
        <v>121</v>
      </c>
      <c r="C218" s="10">
        <v>1692</v>
      </c>
      <c r="D218" s="11">
        <v>708551.47</v>
      </c>
      <c r="E218" s="11">
        <v>0</v>
      </c>
      <c r="F218" s="11">
        <v>0</v>
      </c>
      <c r="G218" s="11">
        <v>0</v>
      </c>
      <c r="H218" s="11">
        <v>0</v>
      </c>
      <c r="I218" s="11">
        <v>0</v>
      </c>
      <c r="J218" s="11">
        <v>0</v>
      </c>
      <c r="K218" s="11">
        <f t="shared" si="35"/>
        <v>708551.47</v>
      </c>
      <c r="L218" s="41">
        <f t="shared" si="43"/>
        <v>418.77</v>
      </c>
      <c r="M218" s="41">
        <f t="shared" si="37"/>
        <v>0</v>
      </c>
      <c r="N218" s="41">
        <f t="shared" si="38"/>
        <v>0</v>
      </c>
      <c r="O218" s="41"/>
      <c r="P218" s="58">
        <f t="shared" si="40"/>
        <v>0</v>
      </c>
      <c r="Q218" s="9"/>
      <c r="R218" s="12">
        <f t="shared" si="41"/>
        <v>735</v>
      </c>
      <c r="S218" s="13">
        <v>1218</v>
      </c>
      <c r="T218" s="14" t="s">
        <v>76</v>
      </c>
      <c r="U218" s="15">
        <v>1</v>
      </c>
      <c r="V218" s="16">
        <v>902</v>
      </c>
      <c r="W218" s="17">
        <v>529.61297609999997</v>
      </c>
      <c r="X218" s="22">
        <f t="shared" si="42"/>
        <v>3.194785770657782</v>
      </c>
      <c r="Y218" s="5">
        <f t="shared" si="39"/>
        <v>215</v>
      </c>
    </row>
    <row r="219" spans="1:25" hidden="1" x14ac:dyDescent="0.25">
      <c r="A219" s="8">
        <v>2009</v>
      </c>
      <c r="B219" s="9" t="s">
        <v>122</v>
      </c>
      <c r="C219" s="10">
        <v>1470</v>
      </c>
      <c r="D219" s="11">
        <v>682299.42</v>
      </c>
      <c r="E219" s="11">
        <v>0</v>
      </c>
      <c r="F219" s="11">
        <v>0</v>
      </c>
      <c r="G219" s="11">
        <v>0</v>
      </c>
      <c r="H219" s="11">
        <v>0</v>
      </c>
      <c r="I219" s="11">
        <v>0</v>
      </c>
      <c r="J219" s="11">
        <v>0</v>
      </c>
      <c r="K219" s="11">
        <f t="shared" si="35"/>
        <v>682299.42</v>
      </c>
      <c r="L219" s="41">
        <f t="shared" si="43"/>
        <v>464.15</v>
      </c>
      <c r="M219" s="41">
        <f t="shared" si="37"/>
        <v>0</v>
      </c>
      <c r="N219" s="41">
        <f t="shared" si="38"/>
        <v>0</v>
      </c>
      <c r="O219" s="41"/>
      <c r="P219" s="58">
        <f t="shared" si="40"/>
        <v>0</v>
      </c>
      <c r="Q219" s="9"/>
      <c r="R219" s="12">
        <f t="shared" si="41"/>
        <v>777</v>
      </c>
      <c r="S219" s="13">
        <v>1232</v>
      </c>
      <c r="T219" s="14" t="s">
        <v>449</v>
      </c>
      <c r="U219" s="15">
        <v>1</v>
      </c>
      <c r="V219" s="16">
        <v>783</v>
      </c>
      <c r="W219" s="17">
        <v>285.28100590000003</v>
      </c>
      <c r="X219" s="22">
        <f t="shared" si="42"/>
        <v>5.1528141362319833</v>
      </c>
      <c r="Y219" s="5">
        <f t="shared" si="39"/>
        <v>216</v>
      </c>
    </row>
    <row r="220" spans="1:25" hidden="1" x14ac:dyDescent="0.25">
      <c r="A220" s="8">
        <v>2044</v>
      </c>
      <c r="B220" s="9" t="s">
        <v>124</v>
      </c>
      <c r="C220" s="10">
        <v>120</v>
      </c>
      <c r="D220" s="11">
        <v>70255.89</v>
      </c>
      <c r="E220" s="11">
        <v>0</v>
      </c>
      <c r="F220" s="11">
        <v>0</v>
      </c>
      <c r="G220" s="11">
        <v>0</v>
      </c>
      <c r="H220" s="11">
        <v>0</v>
      </c>
      <c r="I220" s="11">
        <v>0</v>
      </c>
      <c r="J220" s="11">
        <v>287.72000000000003</v>
      </c>
      <c r="K220" s="11">
        <f t="shared" si="35"/>
        <v>69968.17</v>
      </c>
      <c r="L220" s="41">
        <f t="shared" si="43"/>
        <v>583.07000000000005</v>
      </c>
      <c r="M220" s="41">
        <f t="shared" si="37"/>
        <v>0</v>
      </c>
      <c r="N220" s="41">
        <f t="shared" si="38"/>
        <v>0</v>
      </c>
      <c r="O220" s="41"/>
      <c r="P220" s="58">
        <f t="shared" si="40"/>
        <v>0</v>
      </c>
      <c r="Q220" s="9"/>
      <c r="R220" s="12">
        <f t="shared" si="41"/>
        <v>798</v>
      </c>
      <c r="S220" s="13">
        <v>1246</v>
      </c>
      <c r="T220" s="14" t="s">
        <v>78</v>
      </c>
      <c r="U220" s="15">
        <v>1</v>
      </c>
      <c r="V220" s="16">
        <v>679</v>
      </c>
      <c r="W220" s="17">
        <v>77.174301099999994</v>
      </c>
      <c r="X220" s="22">
        <f t="shared" si="42"/>
        <v>1.5549217587925783</v>
      </c>
      <c r="Y220" s="5">
        <f t="shared" si="39"/>
        <v>217</v>
      </c>
    </row>
    <row r="221" spans="1:25" hidden="1" x14ac:dyDescent="0.25">
      <c r="A221" s="8">
        <v>2051</v>
      </c>
      <c r="B221" s="9" t="s">
        <v>125</v>
      </c>
      <c r="C221" s="10">
        <v>644</v>
      </c>
      <c r="D221" s="11">
        <v>233305.81</v>
      </c>
      <c r="E221" s="11">
        <v>0</v>
      </c>
      <c r="F221" s="11">
        <v>0</v>
      </c>
      <c r="G221" s="11">
        <v>0</v>
      </c>
      <c r="H221" s="11">
        <v>0</v>
      </c>
      <c r="I221" s="11">
        <v>0</v>
      </c>
      <c r="J221" s="11">
        <v>0</v>
      </c>
      <c r="K221" s="11">
        <f t="shared" si="35"/>
        <v>233305.81</v>
      </c>
      <c r="L221" s="41">
        <f t="shared" si="43"/>
        <v>362.28</v>
      </c>
      <c r="M221" s="41">
        <f t="shared" si="37"/>
        <v>0</v>
      </c>
      <c r="N221" s="41">
        <f t="shared" si="38"/>
        <v>0</v>
      </c>
      <c r="O221" s="41"/>
      <c r="P221" s="58">
        <f t="shared" si="40"/>
        <v>0</v>
      </c>
      <c r="Q221" s="9"/>
      <c r="R221" s="12">
        <f t="shared" si="41"/>
        <v>798</v>
      </c>
      <c r="S221" s="13">
        <v>1253</v>
      </c>
      <c r="T221" s="14" t="s">
        <v>79</v>
      </c>
      <c r="U221" s="15">
        <v>1</v>
      </c>
      <c r="V221" s="16">
        <v>2422</v>
      </c>
      <c r="W221" s="17">
        <v>4.7814598000000004</v>
      </c>
      <c r="X221" s="23">
        <f t="shared" si="42"/>
        <v>134.68690043153765</v>
      </c>
      <c r="Y221" s="5">
        <f t="shared" si="39"/>
        <v>218</v>
      </c>
    </row>
    <row r="222" spans="1:25" hidden="1" x14ac:dyDescent="0.25">
      <c r="A222" s="24">
        <v>2058</v>
      </c>
      <c r="B222" s="25" t="s">
        <v>126</v>
      </c>
      <c r="C222" s="26">
        <v>3935</v>
      </c>
      <c r="D222" s="27">
        <v>2190359.83</v>
      </c>
      <c r="E222" s="27">
        <v>0</v>
      </c>
      <c r="F222" s="27">
        <v>0</v>
      </c>
      <c r="G222" s="27">
        <v>140201.28</v>
      </c>
      <c r="H222" s="27">
        <v>0</v>
      </c>
      <c r="I222" s="27">
        <v>0</v>
      </c>
      <c r="J222" s="27">
        <v>0</v>
      </c>
      <c r="K222" s="27">
        <f t="shared" si="35"/>
        <v>2050158.55</v>
      </c>
      <c r="L222" s="27">
        <f t="shared" si="43"/>
        <v>521.01</v>
      </c>
      <c r="M222" s="27">
        <f t="shared" si="37"/>
        <v>0</v>
      </c>
      <c r="N222" s="27">
        <f t="shared" si="38"/>
        <v>0</v>
      </c>
      <c r="O222" s="27"/>
      <c r="P222" s="58">
        <f t="shared" si="40"/>
        <v>0</v>
      </c>
      <c r="Q222" s="9"/>
      <c r="R222" s="12">
        <f t="shared" si="41"/>
        <v>798</v>
      </c>
      <c r="S222" s="13">
        <v>1260</v>
      </c>
      <c r="T222" s="14" t="s">
        <v>80</v>
      </c>
      <c r="U222" s="15">
        <v>1</v>
      </c>
      <c r="V222" s="16">
        <v>928</v>
      </c>
      <c r="W222" s="17">
        <v>186.3880005</v>
      </c>
      <c r="X222" s="22">
        <f t="shared" si="42"/>
        <v>21.11187409835431</v>
      </c>
      <c r="Y222" s="5">
        <f t="shared" si="39"/>
        <v>219</v>
      </c>
    </row>
    <row r="223" spans="1:25" ht="15.65" hidden="1" customHeight="1" x14ac:dyDescent="0.45">
      <c r="A223" s="24">
        <v>2184</v>
      </c>
      <c r="B223" s="25" t="s">
        <v>132</v>
      </c>
      <c r="C223" s="26">
        <v>962</v>
      </c>
      <c r="D223" s="27">
        <v>884046.42</v>
      </c>
      <c r="E223" s="27">
        <v>0</v>
      </c>
      <c r="F223" s="27">
        <v>0</v>
      </c>
      <c r="G223" s="27">
        <v>0</v>
      </c>
      <c r="H223" s="27">
        <v>0</v>
      </c>
      <c r="I223" s="27">
        <v>0</v>
      </c>
      <c r="J223" s="27">
        <v>0</v>
      </c>
      <c r="K223" s="27">
        <f t="shared" si="35"/>
        <v>884046.42</v>
      </c>
      <c r="L223" s="57">
        <v>0</v>
      </c>
      <c r="M223" s="27">
        <f t="shared" si="37"/>
        <v>0</v>
      </c>
      <c r="N223" s="27">
        <f t="shared" si="38"/>
        <v>0</v>
      </c>
      <c r="O223" s="27"/>
      <c r="P223" s="58">
        <f t="shared" si="40"/>
        <v>0</v>
      </c>
      <c r="Q223" s="9"/>
      <c r="R223" s="12">
        <f t="shared" si="41"/>
        <v>-2786</v>
      </c>
      <c r="S223" s="13">
        <v>4970</v>
      </c>
      <c r="T223" s="14" t="s">
        <v>323</v>
      </c>
      <c r="U223" s="15">
        <v>1</v>
      </c>
      <c r="V223" s="16">
        <v>5934</v>
      </c>
      <c r="W223" s="17">
        <v>161.61700440000001</v>
      </c>
      <c r="X223" s="22">
        <f t="shared" si="42"/>
        <v>5.9523439601631418</v>
      </c>
      <c r="Y223" s="5">
        <f t="shared" si="39"/>
        <v>220</v>
      </c>
    </row>
    <row r="224" spans="1:25" hidden="1" x14ac:dyDescent="0.25">
      <c r="A224" s="8">
        <v>2198</v>
      </c>
      <c r="B224" s="9" t="s">
        <v>133</v>
      </c>
      <c r="C224" s="10">
        <v>726</v>
      </c>
      <c r="D224" s="11">
        <v>387680.61</v>
      </c>
      <c r="E224" s="11">
        <v>1809.75</v>
      </c>
      <c r="F224" s="11">
        <v>0</v>
      </c>
      <c r="G224" s="11">
        <v>0</v>
      </c>
      <c r="H224" s="11">
        <v>0</v>
      </c>
      <c r="I224" s="11">
        <v>0</v>
      </c>
      <c r="J224" s="11">
        <v>0</v>
      </c>
      <c r="K224" s="11">
        <f t="shared" si="35"/>
        <v>385870.86</v>
      </c>
      <c r="L224" s="41">
        <f t="shared" ref="L224:L255" si="44">ROUND((K224/C224),2)</f>
        <v>531.5</v>
      </c>
      <c r="M224" s="41">
        <f t="shared" si="37"/>
        <v>0</v>
      </c>
      <c r="N224" s="41">
        <f t="shared" si="38"/>
        <v>0</v>
      </c>
      <c r="O224" s="41"/>
      <c r="P224" s="58">
        <f t="shared" si="40"/>
        <v>0</v>
      </c>
      <c r="Q224" s="9"/>
      <c r="R224" s="12">
        <f t="shared" si="41"/>
        <v>903</v>
      </c>
      <c r="S224" s="13">
        <v>1295</v>
      </c>
      <c r="T224" s="14" t="s">
        <v>81</v>
      </c>
      <c r="U224" s="15">
        <v>1</v>
      </c>
      <c r="V224" s="16">
        <v>816</v>
      </c>
      <c r="W224" s="17">
        <v>159.7630005</v>
      </c>
      <c r="X224" s="22">
        <f t="shared" si="42"/>
        <v>4.5442311281578611</v>
      </c>
      <c r="Y224" s="5">
        <f t="shared" si="39"/>
        <v>221</v>
      </c>
    </row>
    <row r="225" spans="1:25" ht="15.65" hidden="1" customHeight="1" x14ac:dyDescent="0.25">
      <c r="A225" s="24">
        <v>2217</v>
      </c>
      <c r="B225" s="25" t="s">
        <v>135</v>
      </c>
      <c r="C225" s="26">
        <v>2044</v>
      </c>
      <c r="D225" s="27">
        <v>731977.7</v>
      </c>
      <c r="E225" s="27">
        <v>0</v>
      </c>
      <c r="F225" s="27">
        <v>0</v>
      </c>
      <c r="G225" s="27">
        <v>0</v>
      </c>
      <c r="H225" s="27">
        <v>0</v>
      </c>
      <c r="I225" s="27">
        <v>0</v>
      </c>
      <c r="J225" s="27">
        <v>0</v>
      </c>
      <c r="K225" s="27">
        <f t="shared" si="35"/>
        <v>731977.7</v>
      </c>
      <c r="L225" s="27">
        <f t="shared" si="44"/>
        <v>358.11</v>
      </c>
      <c r="M225" s="27">
        <f t="shared" si="37"/>
        <v>0</v>
      </c>
      <c r="N225" s="27">
        <f t="shared" si="38"/>
        <v>0</v>
      </c>
      <c r="O225" s="27"/>
      <c r="P225" s="58">
        <f t="shared" si="40"/>
        <v>0</v>
      </c>
      <c r="Q225" s="9"/>
      <c r="R225" s="12">
        <f t="shared" si="41"/>
        <v>908</v>
      </c>
      <c r="S225" s="13">
        <v>1309</v>
      </c>
      <c r="T225" s="14" t="s">
        <v>82</v>
      </c>
      <c r="U225" s="15">
        <v>1</v>
      </c>
      <c r="V225" s="16">
        <v>790</v>
      </c>
      <c r="W225" s="17">
        <v>41.261901899999998</v>
      </c>
      <c r="X225" s="22">
        <f t="shared" si="42"/>
        <v>49.537222131779636</v>
      </c>
      <c r="Y225" s="5">
        <f t="shared" si="39"/>
        <v>222</v>
      </c>
    </row>
    <row r="226" spans="1:25" hidden="1" x14ac:dyDescent="0.25">
      <c r="A226" s="8">
        <v>2226</v>
      </c>
      <c r="B226" s="9" t="s">
        <v>136</v>
      </c>
      <c r="C226" s="10">
        <v>245</v>
      </c>
      <c r="D226" s="11">
        <v>97026.25</v>
      </c>
      <c r="E226" s="11">
        <v>0</v>
      </c>
      <c r="F226" s="11">
        <v>0</v>
      </c>
      <c r="G226" s="11">
        <v>0</v>
      </c>
      <c r="H226" s="11">
        <v>0</v>
      </c>
      <c r="I226" s="11">
        <v>0</v>
      </c>
      <c r="J226" s="11">
        <v>0</v>
      </c>
      <c r="K226" s="11">
        <f t="shared" si="35"/>
        <v>97026.25</v>
      </c>
      <c r="L226" s="41">
        <f t="shared" si="44"/>
        <v>396.03</v>
      </c>
      <c r="M226" s="41">
        <f t="shared" si="37"/>
        <v>0</v>
      </c>
      <c r="N226" s="41">
        <f t="shared" si="38"/>
        <v>0</v>
      </c>
      <c r="O226" s="41"/>
      <c r="P226" s="58">
        <f t="shared" si="40"/>
        <v>0</v>
      </c>
      <c r="Q226" s="9"/>
      <c r="R226" s="12">
        <f t="shared" si="41"/>
        <v>910</v>
      </c>
      <c r="S226" s="13">
        <v>1316</v>
      </c>
      <c r="T226" s="14" t="s">
        <v>83</v>
      </c>
      <c r="U226" s="15">
        <v>1</v>
      </c>
      <c r="V226" s="16">
        <v>3678</v>
      </c>
      <c r="W226" s="17">
        <v>89.352897600000006</v>
      </c>
      <c r="X226" s="22">
        <f t="shared" si="42"/>
        <v>2.7419368210841322</v>
      </c>
      <c r="Y226" s="5">
        <f t="shared" si="39"/>
        <v>223</v>
      </c>
    </row>
    <row r="227" spans="1:25" hidden="1" x14ac:dyDescent="0.25">
      <c r="A227" s="24">
        <v>2289</v>
      </c>
      <c r="B227" s="25" t="s">
        <v>139</v>
      </c>
      <c r="C227" s="26">
        <v>22538</v>
      </c>
      <c r="D227" s="27">
        <v>6516297.7000000002</v>
      </c>
      <c r="E227" s="27">
        <v>89312.55</v>
      </c>
      <c r="F227" s="27">
        <v>0</v>
      </c>
      <c r="G227" s="27">
        <v>0</v>
      </c>
      <c r="H227" s="27">
        <v>0</v>
      </c>
      <c r="I227" s="27">
        <v>0</v>
      </c>
      <c r="J227" s="27">
        <v>0</v>
      </c>
      <c r="K227" s="27">
        <f t="shared" si="35"/>
        <v>6426985.1500000004</v>
      </c>
      <c r="L227" s="27">
        <f t="shared" si="44"/>
        <v>285.16000000000003</v>
      </c>
      <c r="M227" s="27">
        <f t="shared" si="37"/>
        <v>0</v>
      </c>
      <c r="N227" s="27">
        <f t="shared" si="38"/>
        <v>0</v>
      </c>
      <c r="O227" s="27"/>
      <c r="P227" s="58">
        <f t="shared" si="40"/>
        <v>0</v>
      </c>
      <c r="Q227" s="9"/>
      <c r="R227" s="12">
        <f t="shared" si="41"/>
        <v>909</v>
      </c>
      <c r="S227" s="13">
        <v>1380</v>
      </c>
      <c r="T227" s="14" t="s">
        <v>85</v>
      </c>
      <c r="U227" s="15">
        <v>1</v>
      </c>
      <c r="V227" s="16">
        <v>2607</v>
      </c>
      <c r="W227" s="17">
        <v>98.657096899999999</v>
      </c>
      <c r="X227" s="22">
        <f t="shared" si="42"/>
        <v>228.44783303166506</v>
      </c>
      <c r="Y227" s="5">
        <f t="shared" si="39"/>
        <v>224</v>
      </c>
    </row>
    <row r="228" spans="1:25" hidden="1" x14ac:dyDescent="0.25">
      <c r="A228" s="8">
        <v>2310</v>
      </c>
      <c r="B228" s="9" t="s">
        <v>142</v>
      </c>
      <c r="C228" s="10">
        <v>254</v>
      </c>
      <c r="D228" s="11">
        <v>139663.53</v>
      </c>
      <c r="E228" s="11">
        <v>0</v>
      </c>
      <c r="F228" s="11">
        <v>0</v>
      </c>
      <c r="G228" s="11">
        <v>0</v>
      </c>
      <c r="H228" s="11">
        <v>0</v>
      </c>
      <c r="I228" s="11">
        <v>0</v>
      </c>
      <c r="J228" s="11">
        <v>0</v>
      </c>
      <c r="K228" s="11">
        <f t="shared" si="35"/>
        <v>139663.53</v>
      </c>
      <c r="L228" s="41">
        <f t="shared" si="44"/>
        <v>549.86</v>
      </c>
      <c r="M228" s="41">
        <f t="shared" si="37"/>
        <v>0</v>
      </c>
      <c r="N228" s="41">
        <f t="shared" si="38"/>
        <v>0</v>
      </c>
      <c r="O228" s="41"/>
      <c r="P228" s="58">
        <f t="shared" si="40"/>
        <v>0</v>
      </c>
      <c r="Q228" s="9"/>
      <c r="R228" s="12">
        <f t="shared" si="41"/>
        <v>903</v>
      </c>
      <c r="S228" s="13">
        <v>1407</v>
      </c>
      <c r="T228" s="14" t="s">
        <v>86</v>
      </c>
      <c r="U228" s="15">
        <v>1</v>
      </c>
      <c r="V228" s="16">
        <v>1454</v>
      </c>
      <c r="W228" s="17">
        <v>140.81399540000001</v>
      </c>
      <c r="X228" s="22">
        <f t="shared" si="42"/>
        <v>1.803797976745712</v>
      </c>
      <c r="Y228" s="5">
        <f t="shared" si="39"/>
        <v>225</v>
      </c>
    </row>
    <row r="229" spans="1:25" hidden="1" x14ac:dyDescent="0.25">
      <c r="A229" s="24">
        <v>2296</v>
      </c>
      <c r="B229" s="25" t="s">
        <v>140</v>
      </c>
      <c r="C229" s="26">
        <v>2426</v>
      </c>
      <c r="D229" s="27">
        <v>361397.93</v>
      </c>
      <c r="E229" s="27">
        <v>3240.5</v>
      </c>
      <c r="F229" s="27">
        <v>2.25</v>
      </c>
      <c r="G229" s="27">
        <v>0</v>
      </c>
      <c r="H229" s="27">
        <v>0</v>
      </c>
      <c r="I229" s="27">
        <v>0</v>
      </c>
      <c r="J229" s="27">
        <v>0</v>
      </c>
      <c r="K229" s="27">
        <f t="shared" si="35"/>
        <v>358155.18</v>
      </c>
      <c r="L229" s="27">
        <f t="shared" si="44"/>
        <v>147.63</v>
      </c>
      <c r="M229" s="27">
        <f t="shared" si="37"/>
        <v>0</v>
      </c>
      <c r="N229" s="27">
        <f t="shared" si="38"/>
        <v>0</v>
      </c>
      <c r="O229" s="27"/>
      <c r="P229" s="58">
        <f t="shared" si="40"/>
        <v>0</v>
      </c>
      <c r="Q229" s="9"/>
      <c r="R229" s="12">
        <f t="shared" si="41"/>
        <v>882</v>
      </c>
      <c r="S229" s="13">
        <v>1414</v>
      </c>
      <c r="T229" s="14" t="s">
        <v>87</v>
      </c>
      <c r="U229" s="15">
        <v>1</v>
      </c>
      <c r="V229" s="16">
        <v>3987</v>
      </c>
      <c r="W229" s="17">
        <v>63.512599899999998</v>
      </c>
      <c r="X229" s="22">
        <f t="shared" si="42"/>
        <v>38.197145193547655</v>
      </c>
      <c r="Y229" s="5">
        <f t="shared" si="39"/>
        <v>226</v>
      </c>
    </row>
    <row r="230" spans="1:25" hidden="1" x14ac:dyDescent="0.25">
      <c r="A230" s="24">
        <v>2303</v>
      </c>
      <c r="B230" s="25" t="s">
        <v>141</v>
      </c>
      <c r="C230" s="26">
        <v>3432</v>
      </c>
      <c r="D230" s="27">
        <v>1114216.4099999999</v>
      </c>
      <c r="E230" s="27">
        <v>0</v>
      </c>
      <c r="F230" s="27">
        <v>2253.48</v>
      </c>
      <c r="G230" s="27">
        <v>0</v>
      </c>
      <c r="H230" s="27">
        <v>0</v>
      </c>
      <c r="I230" s="27">
        <v>0</v>
      </c>
      <c r="J230" s="27">
        <v>0</v>
      </c>
      <c r="K230" s="27">
        <f t="shared" si="35"/>
        <v>1111962.93</v>
      </c>
      <c r="L230" s="27">
        <f t="shared" si="44"/>
        <v>324</v>
      </c>
      <c r="M230" s="27">
        <f t="shared" si="37"/>
        <v>0</v>
      </c>
      <c r="N230" s="27">
        <f t="shared" si="38"/>
        <v>0</v>
      </c>
      <c r="O230" s="27"/>
      <c r="P230" s="58">
        <f t="shared" si="40"/>
        <v>0</v>
      </c>
      <c r="Q230" s="9"/>
      <c r="R230" s="12">
        <f t="shared" si="41"/>
        <v>882</v>
      </c>
      <c r="S230" s="13">
        <v>1421</v>
      </c>
      <c r="T230" s="14" t="s">
        <v>450</v>
      </c>
      <c r="U230" s="15">
        <v>1</v>
      </c>
      <c r="V230" s="16">
        <v>547</v>
      </c>
      <c r="W230" s="17">
        <v>172.0899963</v>
      </c>
      <c r="X230" s="22">
        <f t="shared" si="42"/>
        <v>19.943053482417909</v>
      </c>
      <c r="Y230" s="5">
        <f t="shared" si="39"/>
        <v>227</v>
      </c>
    </row>
    <row r="231" spans="1:25" hidden="1" x14ac:dyDescent="0.25">
      <c r="A231" s="24">
        <v>2420</v>
      </c>
      <c r="B231" s="25" t="s">
        <v>145</v>
      </c>
      <c r="C231" s="26">
        <v>4853</v>
      </c>
      <c r="D231" s="27">
        <v>2435251.7000000002</v>
      </c>
      <c r="E231" s="27">
        <v>6668.8</v>
      </c>
      <c r="F231" s="27">
        <v>0</v>
      </c>
      <c r="G231" s="27">
        <v>10992.37</v>
      </c>
      <c r="H231" s="27">
        <v>0</v>
      </c>
      <c r="I231" s="27">
        <v>0</v>
      </c>
      <c r="J231" s="27">
        <v>0</v>
      </c>
      <c r="K231" s="27">
        <f t="shared" si="35"/>
        <v>2417590.5300000003</v>
      </c>
      <c r="L231" s="27">
        <f t="shared" si="44"/>
        <v>498.16</v>
      </c>
      <c r="M231" s="27">
        <f t="shared" si="37"/>
        <v>0</v>
      </c>
      <c r="N231" s="27">
        <f t="shared" si="38"/>
        <v>0</v>
      </c>
      <c r="O231" s="27"/>
      <c r="P231" s="58">
        <f t="shared" si="40"/>
        <v>0</v>
      </c>
      <c r="Q231" s="9"/>
      <c r="R231" s="12">
        <f t="shared" si="41"/>
        <v>-324</v>
      </c>
      <c r="S231" s="13">
        <v>2744</v>
      </c>
      <c r="T231" s="14" t="s">
        <v>174</v>
      </c>
      <c r="U231" s="15">
        <v>1</v>
      </c>
      <c r="V231" s="16">
        <v>794</v>
      </c>
      <c r="W231" s="17">
        <v>85.119399999999999</v>
      </c>
      <c r="X231" s="22">
        <f t="shared" si="42"/>
        <v>57.014029704156748</v>
      </c>
      <c r="Y231" s="5">
        <f t="shared" si="39"/>
        <v>228</v>
      </c>
    </row>
    <row r="232" spans="1:25" hidden="1" x14ac:dyDescent="0.25">
      <c r="A232" s="8">
        <v>2443</v>
      </c>
      <c r="B232" s="9" t="s">
        <v>148</v>
      </c>
      <c r="C232" s="10">
        <v>2050</v>
      </c>
      <c r="D232" s="11">
        <v>432322.49</v>
      </c>
      <c r="E232" s="11">
        <v>0</v>
      </c>
      <c r="F232" s="11">
        <v>0</v>
      </c>
      <c r="G232" s="11">
        <v>2866.38</v>
      </c>
      <c r="H232" s="11">
        <v>0</v>
      </c>
      <c r="I232" s="11">
        <v>0</v>
      </c>
      <c r="J232" s="11">
        <v>0</v>
      </c>
      <c r="K232" s="11">
        <f t="shared" si="35"/>
        <v>429456.11</v>
      </c>
      <c r="L232" s="41">
        <f t="shared" si="44"/>
        <v>209.49</v>
      </c>
      <c r="M232" s="41">
        <f t="shared" si="37"/>
        <v>0</v>
      </c>
      <c r="N232" s="41">
        <f t="shared" si="38"/>
        <v>0</v>
      </c>
      <c r="O232" s="41"/>
      <c r="P232" s="58">
        <f t="shared" si="40"/>
        <v>0</v>
      </c>
      <c r="Q232" s="9"/>
      <c r="R232" s="12">
        <f t="shared" si="41"/>
        <v>1015</v>
      </c>
      <c r="S232" s="13">
        <v>1428</v>
      </c>
      <c r="T232" s="14" t="s">
        <v>89</v>
      </c>
      <c r="U232" s="15">
        <v>1</v>
      </c>
      <c r="V232" s="16">
        <v>1316</v>
      </c>
      <c r="W232" s="17">
        <v>187.80499270000001</v>
      </c>
      <c r="X232" s="22">
        <f t="shared" si="42"/>
        <v>10.915577751836839</v>
      </c>
      <c r="Y232" s="5">
        <f t="shared" si="39"/>
        <v>229</v>
      </c>
    </row>
    <row r="233" spans="1:25" hidden="1" x14ac:dyDescent="0.25">
      <c r="A233" s="8">
        <v>2436</v>
      </c>
      <c r="B233" s="9" t="s">
        <v>147</v>
      </c>
      <c r="C233" s="10">
        <v>1514</v>
      </c>
      <c r="D233" s="11">
        <v>656047.18000000005</v>
      </c>
      <c r="E233" s="11">
        <v>0</v>
      </c>
      <c r="F233" s="11">
        <v>0</v>
      </c>
      <c r="G233" s="11">
        <v>20217.080000000002</v>
      </c>
      <c r="H233" s="11">
        <v>0</v>
      </c>
      <c r="I233" s="11">
        <v>0</v>
      </c>
      <c r="J233" s="11">
        <v>0</v>
      </c>
      <c r="K233" s="11">
        <f t="shared" si="35"/>
        <v>635830.10000000009</v>
      </c>
      <c r="L233" s="41">
        <f t="shared" si="44"/>
        <v>419.97</v>
      </c>
      <c r="M233" s="41">
        <f t="shared" si="37"/>
        <v>0</v>
      </c>
      <c r="N233" s="41">
        <f t="shared" si="38"/>
        <v>0</v>
      </c>
      <c r="O233" s="41"/>
      <c r="P233" s="58">
        <f t="shared" si="40"/>
        <v>0</v>
      </c>
      <c r="Q233" s="9"/>
      <c r="R233" s="12">
        <f t="shared" si="41"/>
        <v>987</v>
      </c>
      <c r="S233" s="13">
        <v>1449</v>
      </c>
      <c r="T233" s="14" t="s">
        <v>90</v>
      </c>
      <c r="U233" s="15">
        <v>3</v>
      </c>
      <c r="V233" s="16">
        <v>104</v>
      </c>
      <c r="W233" s="17">
        <v>11.2649002</v>
      </c>
      <c r="X233" s="22">
        <f t="shared" si="42"/>
        <v>134.39977035926159</v>
      </c>
      <c r="Y233" s="5">
        <f t="shared" si="39"/>
        <v>230</v>
      </c>
    </row>
    <row r="234" spans="1:25" hidden="1" x14ac:dyDescent="0.25">
      <c r="A234" s="24">
        <v>2460</v>
      </c>
      <c r="B234" s="25" t="s">
        <v>150</v>
      </c>
      <c r="C234" s="26">
        <v>1235</v>
      </c>
      <c r="D234" s="27">
        <v>366662.72</v>
      </c>
      <c r="E234" s="27">
        <v>2185</v>
      </c>
      <c r="F234" s="27">
        <v>0</v>
      </c>
      <c r="G234" s="27">
        <v>0</v>
      </c>
      <c r="H234" s="27">
        <v>0</v>
      </c>
      <c r="I234" s="27">
        <v>0</v>
      </c>
      <c r="J234" s="27">
        <v>0</v>
      </c>
      <c r="K234" s="27">
        <f t="shared" si="35"/>
        <v>364477.72</v>
      </c>
      <c r="L234" s="27">
        <f t="shared" si="44"/>
        <v>295.12</v>
      </c>
      <c r="M234" s="27">
        <f t="shared" si="37"/>
        <v>0</v>
      </c>
      <c r="N234" s="27">
        <f t="shared" si="38"/>
        <v>0</v>
      </c>
      <c r="O234" s="27"/>
      <c r="P234" s="58">
        <f t="shared" si="40"/>
        <v>0</v>
      </c>
      <c r="Q234" s="9"/>
      <c r="R234" s="12">
        <f t="shared" si="41"/>
        <v>969</v>
      </c>
      <c r="S234" s="13">
        <v>1491</v>
      </c>
      <c r="T234" s="14" t="s">
        <v>91</v>
      </c>
      <c r="U234" s="15">
        <v>1</v>
      </c>
      <c r="V234" s="16">
        <v>404</v>
      </c>
      <c r="W234" s="17">
        <v>675.53100589999997</v>
      </c>
      <c r="X234" s="22">
        <f t="shared" si="42"/>
        <v>1.8281914363865917</v>
      </c>
      <c r="Y234" s="5">
        <f t="shared" si="39"/>
        <v>231</v>
      </c>
    </row>
    <row r="235" spans="1:25" hidden="1" x14ac:dyDescent="0.25">
      <c r="A235" s="8">
        <v>2527</v>
      </c>
      <c r="B235" s="9" t="s">
        <v>154</v>
      </c>
      <c r="C235" s="10">
        <v>311</v>
      </c>
      <c r="D235" s="11">
        <v>136962.67000000001</v>
      </c>
      <c r="E235" s="11">
        <v>0</v>
      </c>
      <c r="F235" s="11">
        <v>0</v>
      </c>
      <c r="G235" s="11">
        <v>0</v>
      </c>
      <c r="H235" s="11">
        <v>0</v>
      </c>
      <c r="I235" s="11">
        <v>0</v>
      </c>
      <c r="J235" s="11">
        <v>0</v>
      </c>
      <c r="K235" s="11">
        <f t="shared" si="35"/>
        <v>136962.67000000001</v>
      </c>
      <c r="L235" s="41">
        <f t="shared" si="44"/>
        <v>440.39</v>
      </c>
      <c r="M235" s="41">
        <f t="shared" si="37"/>
        <v>0</v>
      </c>
      <c r="N235" s="41">
        <f t="shared" si="38"/>
        <v>0</v>
      </c>
      <c r="O235" s="41"/>
      <c r="P235" s="58">
        <f t="shared" si="40"/>
        <v>0</v>
      </c>
      <c r="Q235" s="9"/>
      <c r="R235" s="12">
        <f t="shared" si="41"/>
        <v>1028</v>
      </c>
      <c r="S235" s="13">
        <v>1499</v>
      </c>
      <c r="T235" s="14" t="s">
        <v>451</v>
      </c>
      <c r="U235" s="15">
        <v>1</v>
      </c>
      <c r="V235" s="16">
        <v>967</v>
      </c>
      <c r="W235" s="17">
        <v>294.7780151</v>
      </c>
      <c r="X235" s="22">
        <f t="shared" si="42"/>
        <v>1.0550311898073432</v>
      </c>
      <c r="Y235" s="5">
        <f t="shared" si="39"/>
        <v>232</v>
      </c>
    </row>
    <row r="236" spans="1:25" hidden="1" x14ac:dyDescent="0.25">
      <c r="A236" s="8">
        <v>2534</v>
      </c>
      <c r="B236" s="9" t="s">
        <v>155</v>
      </c>
      <c r="C236" s="10">
        <v>457</v>
      </c>
      <c r="D236" s="11">
        <v>197951.14</v>
      </c>
      <c r="E236" s="11">
        <v>0</v>
      </c>
      <c r="F236" s="11">
        <v>0</v>
      </c>
      <c r="G236" s="11">
        <v>0</v>
      </c>
      <c r="H236" s="11">
        <v>0</v>
      </c>
      <c r="I236" s="11">
        <v>0</v>
      </c>
      <c r="J236" s="11">
        <v>0</v>
      </c>
      <c r="K236" s="11">
        <f t="shared" si="35"/>
        <v>197951.14</v>
      </c>
      <c r="L236" s="41">
        <f t="shared" si="44"/>
        <v>433.15</v>
      </c>
      <c r="M236" s="41">
        <f t="shared" si="37"/>
        <v>0</v>
      </c>
      <c r="N236" s="41">
        <f t="shared" si="38"/>
        <v>0</v>
      </c>
      <c r="O236" s="41"/>
      <c r="P236" s="58">
        <f t="shared" si="40"/>
        <v>0</v>
      </c>
      <c r="Q236" s="9"/>
      <c r="R236" s="12">
        <f t="shared" si="41"/>
        <v>994</v>
      </c>
      <c r="S236" s="13">
        <v>1540</v>
      </c>
      <c r="T236" s="14" t="s">
        <v>94</v>
      </c>
      <c r="U236" s="15">
        <v>1</v>
      </c>
      <c r="V236" s="16">
        <v>1756</v>
      </c>
      <c r="W236" s="17">
        <v>92.450401299999996</v>
      </c>
      <c r="X236" s="22">
        <f t="shared" si="42"/>
        <v>4.943191090291136</v>
      </c>
      <c r="Y236" s="5">
        <f t="shared" si="39"/>
        <v>233</v>
      </c>
    </row>
    <row r="237" spans="1:25" hidden="1" x14ac:dyDescent="0.25">
      <c r="A237" s="8">
        <v>2541</v>
      </c>
      <c r="B237" s="9" t="s">
        <v>156</v>
      </c>
      <c r="C237" s="10">
        <v>541</v>
      </c>
      <c r="D237" s="11">
        <v>274258.02</v>
      </c>
      <c r="E237" s="11">
        <v>0</v>
      </c>
      <c r="F237" s="11">
        <v>0</v>
      </c>
      <c r="G237" s="11">
        <v>0</v>
      </c>
      <c r="H237" s="11">
        <v>0</v>
      </c>
      <c r="I237" s="11">
        <v>0</v>
      </c>
      <c r="J237" s="11">
        <v>0</v>
      </c>
      <c r="K237" s="11">
        <f t="shared" si="35"/>
        <v>274258.02</v>
      </c>
      <c r="L237" s="41">
        <f t="shared" si="44"/>
        <v>506.95</v>
      </c>
      <c r="M237" s="41">
        <f t="shared" si="37"/>
        <v>0</v>
      </c>
      <c r="N237" s="41">
        <f t="shared" si="38"/>
        <v>0</v>
      </c>
      <c r="O237" s="41"/>
      <c r="P237" s="58">
        <f t="shared" si="40"/>
        <v>0</v>
      </c>
      <c r="Q237" s="9"/>
      <c r="R237" s="12">
        <f t="shared" si="41"/>
        <v>987</v>
      </c>
      <c r="S237" s="13">
        <v>1554</v>
      </c>
      <c r="T237" s="14" t="s">
        <v>95</v>
      </c>
      <c r="U237" s="15">
        <v>1</v>
      </c>
      <c r="V237" s="16">
        <v>11457</v>
      </c>
      <c r="W237" s="17">
        <v>196.7720032</v>
      </c>
      <c r="X237" s="23">
        <f t="shared" si="42"/>
        <v>2.7493748663529387</v>
      </c>
      <c r="Y237" s="5">
        <f t="shared" si="39"/>
        <v>234</v>
      </c>
    </row>
    <row r="238" spans="1:25" hidden="1" x14ac:dyDescent="0.25">
      <c r="A238" s="8">
        <v>2562</v>
      </c>
      <c r="B238" s="9" t="s">
        <v>157</v>
      </c>
      <c r="C238" s="10">
        <v>4160</v>
      </c>
      <c r="D238" s="11">
        <v>2146365.16</v>
      </c>
      <c r="E238" s="11">
        <v>0</v>
      </c>
      <c r="F238" s="11">
        <v>0</v>
      </c>
      <c r="G238" s="11">
        <v>0</v>
      </c>
      <c r="H238" s="11">
        <v>0</v>
      </c>
      <c r="I238" s="11">
        <v>0</v>
      </c>
      <c r="J238" s="11">
        <v>0</v>
      </c>
      <c r="K238" s="11">
        <f t="shared" si="35"/>
        <v>2146365.16</v>
      </c>
      <c r="L238" s="41">
        <f t="shared" si="44"/>
        <v>515.95000000000005</v>
      </c>
      <c r="M238" s="41">
        <f t="shared" si="37"/>
        <v>0</v>
      </c>
      <c r="N238" s="41">
        <f t="shared" si="38"/>
        <v>0</v>
      </c>
      <c r="O238" s="41"/>
      <c r="P238" s="58">
        <f t="shared" si="40"/>
        <v>0</v>
      </c>
      <c r="Q238" s="9"/>
      <c r="R238" s="12">
        <f t="shared" si="41"/>
        <v>1001</v>
      </c>
      <c r="S238" s="13">
        <v>1561</v>
      </c>
      <c r="T238" s="14" t="s">
        <v>96</v>
      </c>
      <c r="U238" s="15">
        <v>1</v>
      </c>
      <c r="V238" s="16">
        <v>600</v>
      </c>
      <c r="W238" s="17">
        <v>81.402298000000002</v>
      </c>
      <c r="X238" s="22">
        <f t="shared" si="42"/>
        <v>51.104208384878767</v>
      </c>
      <c r="Y238" s="5">
        <f t="shared" si="39"/>
        <v>235</v>
      </c>
    </row>
    <row r="239" spans="1:25" hidden="1" x14ac:dyDescent="0.25">
      <c r="A239" s="8">
        <v>2576</v>
      </c>
      <c r="B239" s="9" t="s">
        <v>159</v>
      </c>
      <c r="C239" s="10">
        <v>828</v>
      </c>
      <c r="D239" s="11">
        <v>294564.53000000003</v>
      </c>
      <c r="E239" s="11">
        <v>0</v>
      </c>
      <c r="F239" s="11">
        <v>0</v>
      </c>
      <c r="G239" s="11">
        <v>0</v>
      </c>
      <c r="H239" s="11">
        <v>0</v>
      </c>
      <c r="I239" s="11">
        <v>0</v>
      </c>
      <c r="J239" s="11">
        <v>0</v>
      </c>
      <c r="K239" s="11">
        <f t="shared" si="35"/>
        <v>294564.53000000003</v>
      </c>
      <c r="L239" s="41">
        <f t="shared" si="44"/>
        <v>355.75</v>
      </c>
      <c r="M239" s="41">
        <f t="shared" si="37"/>
        <v>0</v>
      </c>
      <c r="N239" s="41">
        <f t="shared" si="38"/>
        <v>0</v>
      </c>
      <c r="O239" s="41"/>
      <c r="P239" s="58">
        <f t="shared" si="40"/>
        <v>0</v>
      </c>
      <c r="Q239" s="9"/>
      <c r="R239" s="12">
        <f t="shared" si="41"/>
        <v>1008</v>
      </c>
      <c r="S239" s="13">
        <v>1568</v>
      </c>
      <c r="T239" s="14" t="s">
        <v>97</v>
      </c>
      <c r="U239" s="15">
        <v>1</v>
      </c>
      <c r="V239" s="16">
        <v>1945</v>
      </c>
      <c r="W239" s="17">
        <v>91.054100000000005</v>
      </c>
      <c r="X239" s="22">
        <f t="shared" si="42"/>
        <v>9.0934949661794473</v>
      </c>
      <c r="Y239" s="5">
        <f t="shared" si="39"/>
        <v>236</v>
      </c>
    </row>
    <row r="240" spans="1:25" hidden="1" x14ac:dyDescent="0.25">
      <c r="A240" s="8">
        <v>2583</v>
      </c>
      <c r="B240" s="9" t="s">
        <v>160</v>
      </c>
      <c r="C240" s="10">
        <v>3859</v>
      </c>
      <c r="D240" s="11">
        <v>2183534.67</v>
      </c>
      <c r="E240" s="11">
        <v>615</v>
      </c>
      <c r="F240" s="11">
        <v>0</v>
      </c>
      <c r="G240" s="11">
        <v>0</v>
      </c>
      <c r="H240" s="11">
        <v>0</v>
      </c>
      <c r="I240" s="11">
        <v>0</v>
      </c>
      <c r="J240" s="11">
        <v>0</v>
      </c>
      <c r="K240" s="11">
        <f t="shared" si="35"/>
        <v>2182919.67</v>
      </c>
      <c r="L240" s="41">
        <f t="shared" si="44"/>
        <v>565.66999999999996</v>
      </c>
      <c r="M240" s="41">
        <f t="shared" si="37"/>
        <v>0</v>
      </c>
      <c r="N240" s="41">
        <f t="shared" si="38"/>
        <v>0</v>
      </c>
      <c r="O240" s="41"/>
      <c r="P240" s="58">
        <f t="shared" si="40"/>
        <v>0</v>
      </c>
      <c r="Q240" s="9"/>
      <c r="R240" s="12">
        <f t="shared" si="41"/>
        <v>1001</v>
      </c>
      <c r="S240" s="13">
        <v>1582</v>
      </c>
      <c r="T240" s="14" t="s">
        <v>98</v>
      </c>
      <c r="U240" s="15">
        <v>1</v>
      </c>
      <c r="V240" s="16">
        <v>313</v>
      </c>
      <c r="W240" s="17">
        <v>322.49499509999998</v>
      </c>
      <c r="X240" s="22">
        <f t="shared" si="42"/>
        <v>11.966077175254743</v>
      </c>
      <c r="Y240" s="5">
        <f t="shared" si="39"/>
        <v>237</v>
      </c>
    </row>
    <row r="241" spans="1:25" hidden="1" x14ac:dyDescent="0.25">
      <c r="A241" s="24">
        <v>2604</v>
      </c>
      <c r="B241" s="25" t="s">
        <v>161</v>
      </c>
      <c r="C241" s="26">
        <v>5666</v>
      </c>
      <c r="D241" s="27">
        <v>2157526.0499999998</v>
      </c>
      <c r="E241" s="27">
        <v>0</v>
      </c>
      <c r="F241" s="27">
        <v>0</v>
      </c>
      <c r="G241" s="27">
        <v>0</v>
      </c>
      <c r="H241" s="27">
        <v>0</v>
      </c>
      <c r="I241" s="27">
        <v>0</v>
      </c>
      <c r="J241" s="27">
        <v>0</v>
      </c>
      <c r="K241" s="27">
        <f t="shared" si="35"/>
        <v>2157526.0499999998</v>
      </c>
      <c r="L241" s="27">
        <f t="shared" si="44"/>
        <v>380.78</v>
      </c>
      <c r="M241" s="27">
        <f t="shared" si="37"/>
        <v>0</v>
      </c>
      <c r="N241" s="27">
        <f t="shared" si="38"/>
        <v>0</v>
      </c>
      <c r="O241" s="27"/>
      <c r="P241" s="58">
        <f t="shared" si="40"/>
        <v>0</v>
      </c>
      <c r="Q241" s="9"/>
      <c r="R241" s="12">
        <f t="shared" si="41"/>
        <v>1004</v>
      </c>
      <c r="S241" s="13">
        <v>1600</v>
      </c>
      <c r="T241" s="14" t="s">
        <v>99</v>
      </c>
      <c r="U241" s="15">
        <v>1</v>
      </c>
      <c r="V241" s="16">
        <v>634</v>
      </c>
      <c r="W241" s="17">
        <v>125.36799619999999</v>
      </c>
      <c r="X241" s="22">
        <f t="shared" si="42"/>
        <v>45.194947448637613</v>
      </c>
      <c r="Y241" s="5">
        <f t="shared" si="39"/>
        <v>238</v>
      </c>
    </row>
    <row r="242" spans="1:25" hidden="1" x14ac:dyDescent="0.25">
      <c r="A242" s="24">
        <v>2611</v>
      </c>
      <c r="B242" s="25" t="s">
        <v>163</v>
      </c>
      <c r="C242" s="26">
        <v>5668</v>
      </c>
      <c r="D242" s="27">
        <v>2304319.66</v>
      </c>
      <c r="E242" s="27">
        <v>1586</v>
      </c>
      <c r="F242" s="27">
        <v>0</v>
      </c>
      <c r="G242" s="27">
        <v>0</v>
      </c>
      <c r="H242" s="27">
        <v>0</v>
      </c>
      <c r="I242" s="27">
        <v>0</v>
      </c>
      <c r="J242" s="27">
        <v>0</v>
      </c>
      <c r="K242" s="27">
        <f t="shared" si="35"/>
        <v>2302733.66</v>
      </c>
      <c r="L242" s="27">
        <f t="shared" si="44"/>
        <v>406.27</v>
      </c>
      <c r="M242" s="27">
        <f t="shared" si="37"/>
        <v>0</v>
      </c>
      <c r="N242" s="27">
        <f t="shared" si="38"/>
        <v>0</v>
      </c>
      <c r="O242" s="27"/>
      <c r="P242" s="58">
        <f t="shared" si="40"/>
        <v>0</v>
      </c>
      <c r="Q242" s="9"/>
      <c r="R242" s="12">
        <f t="shared" si="41"/>
        <v>966</v>
      </c>
      <c r="S242" s="13">
        <v>1645</v>
      </c>
      <c r="T242" s="14" t="s">
        <v>102</v>
      </c>
      <c r="U242" s="15">
        <v>1</v>
      </c>
      <c r="V242" s="16">
        <v>1133</v>
      </c>
      <c r="W242" s="17">
        <v>88.5404968</v>
      </c>
      <c r="X242" s="22">
        <f t="shared" si="42"/>
        <v>64.015904640824203</v>
      </c>
      <c r="Y242" s="5">
        <f t="shared" si="39"/>
        <v>239</v>
      </c>
    </row>
    <row r="243" spans="1:25" hidden="1" x14ac:dyDescent="0.25">
      <c r="A243" s="8">
        <v>2639</v>
      </c>
      <c r="B243" s="9" t="s">
        <v>167</v>
      </c>
      <c r="C243" s="10">
        <v>696</v>
      </c>
      <c r="D243" s="11">
        <v>257922.11</v>
      </c>
      <c r="E243" s="11">
        <v>0</v>
      </c>
      <c r="F243" s="11">
        <v>0</v>
      </c>
      <c r="G243" s="11">
        <v>0</v>
      </c>
      <c r="H243" s="11">
        <v>0</v>
      </c>
      <c r="I243" s="11">
        <v>0</v>
      </c>
      <c r="J243" s="11">
        <v>0</v>
      </c>
      <c r="K243" s="11">
        <f t="shared" si="35"/>
        <v>257922.11</v>
      </c>
      <c r="L243" s="41">
        <f t="shared" si="44"/>
        <v>370.58</v>
      </c>
      <c r="M243" s="41">
        <f t="shared" si="37"/>
        <v>0</v>
      </c>
      <c r="N243" s="41">
        <f t="shared" si="38"/>
        <v>0</v>
      </c>
      <c r="O243" s="41"/>
      <c r="P243" s="58">
        <f t="shared" si="40"/>
        <v>0</v>
      </c>
      <c r="Q243" s="9"/>
      <c r="R243" s="12">
        <f t="shared" si="41"/>
        <v>1008</v>
      </c>
      <c r="S243" s="13">
        <v>1631</v>
      </c>
      <c r="T243" s="14" t="s">
        <v>100</v>
      </c>
      <c r="U243" s="15">
        <v>1</v>
      </c>
      <c r="V243" s="16">
        <v>459</v>
      </c>
      <c r="W243" s="17">
        <v>54.339801799999996</v>
      </c>
      <c r="X243" s="22">
        <f t="shared" si="42"/>
        <v>12.80829110421967</v>
      </c>
      <c r="Y243" s="5">
        <f t="shared" si="39"/>
        <v>240</v>
      </c>
    </row>
    <row r="244" spans="1:25" hidden="1" x14ac:dyDescent="0.25">
      <c r="A244" s="8">
        <v>2646</v>
      </c>
      <c r="B244" s="9" t="s">
        <v>168</v>
      </c>
      <c r="C244" s="10">
        <v>741</v>
      </c>
      <c r="D244" s="11">
        <v>388569.17</v>
      </c>
      <c r="E244" s="11">
        <v>2275.66</v>
      </c>
      <c r="F244" s="11">
        <v>0</v>
      </c>
      <c r="G244" s="11">
        <v>0</v>
      </c>
      <c r="H244" s="11">
        <v>0</v>
      </c>
      <c r="I244" s="11">
        <v>0</v>
      </c>
      <c r="J244" s="11">
        <v>0</v>
      </c>
      <c r="K244" s="11">
        <f t="shared" si="35"/>
        <v>386293.51</v>
      </c>
      <c r="L244" s="41">
        <f t="shared" si="44"/>
        <v>521.30999999999995</v>
      </c>
      <c r="M244" s="41">
        <f t="shared" si="37"/>
        <v>0</v>
      </c>
      <c r="N244" s="41">
        <f t="shared" si="38"/>
        <v>0</v>
      </c>
      <c r="O244" s="41"/>
      <c r="P244" s="58">
        <f t="shared" si="40"/>
        <v>0</v>
      </c>
      <c r="Q244" s="9"/>
      <c r="R244" s="12">
        <f t="shared" si="41"/>
        <v>1008</v>
      </c>
      <c r="S244" s="13">
        <v>1638</v>
      </c>
      <c r="T244" s="14" t="s">
        <v>101</v>
      </c>
      <c r="U244" s="15">
        <v>1</v>
      </c>
      <c r="V244" s="16">
        <v>3121</v>
      </c>
      <c r="W244" s="17">
        <v>87.856300399999995</v>
      </c>
      <c r="X244" s="22">
        <f t="shared" si="42"/>
        <v>8.4342272167881998</v>
      </c>
      <c r="Y244" s="5">
        <f t="shared" si="39"/>
        <v>241</v>
      </c>
    </row>
    <row r="245" spans="1:25" hidden="1" x14ac:dyDescent="0.25">
      <c r="A245" s="24">
        <v>2695</v>
      </c>
      <c r="B245" s="25" t="s">
        <v>170</v>
      </c>
      <c r="C245" s="26">
        <v>9890</v>
      </c>
      <c r="D245" s="27">
        <v>1236463.3400000001</v>
      </c>
      <c r="E245" s="27">
        <v>0</v>
      </c>
      <c r="F245" s="27">
        <v>0</v>
      </c>
      <c r="G245" s="27">
        <v>0</v>
      </c>
      <c r="H245" s="27">
        <v>0</v>
      </c>
      <c r="I245" s="27">
        <v>0</v>
      </c>
      <c r="J245" s="27">
        <v>0</v>
      </c>
      <c r="K245" s="27">
        <f t="shared" si="35"/>
        <v>1236463.3400000001</v>
      </c>
      <c r="L245" s="27">
        <f t="shared" si="44"/>
        <v>125.02</v>
      </c>
      <c r="M245" s="27">
        <f t="shared" si="37"/>
        <v>0</v>
      </c>
      <c r="N245" s="27">
        <f t="shared" si="38"/>
        <v>0</v>
      </c>
      <c r="O245" s="27"/>
      <c r="P245" s="58">
        <f t="shared" si="40"/>
        <v>0</v>
      </c>
      <c r="Q245" s="9"/>
      <c r="R245" s="12">
        <f t="shared" si="41"/>
        <v>1036</v>
      </c>
      <c r="S245" s="13">
        <v>1659</v>
      </c>
      <c r="T245" s="14" t="s">
        <v>103</v>
      </c>
      <c r="U245" s="15">
        <v>1</v>
      </c>
      <c r="V245" s="16">
        <v>1699</v>
      </c>
      <c r="W245" s="17">
        <v>230.40699770000001</v>
      </c>
      <c r="X245" s="22">
        <f t="shared" si="42"/>
        <v>42.924043534811439</v>
      </c>
      <c r="Y245" s="5">
        <f t="shared" si="39"/>
        <v>242</v>
      </c>
    </row>
    <row r="246" spans="1:25" hidden="1" x14ac:dyDescent="0.25">
      <c r="A246" s="8">
        <v>2702</v>
      </c>
      <c r="B246" s="9" t="s">
        <v>171</v>
      </c>
      <c r="C246" s="10">
        <v>1988</v>
      </c>
      <c r="D246" s="11">
        <v>819652.76</v>
      </c>
      <c r="E246" s="11">
        <v>0</v>
      </c>
      <c r="F246" s="11">
        <v>0</v>
      </c>
      <c r="G246" s="11">
        <v>0</v>
      </c>
      <c r="H246" s="11">
        <v>0</v>
      </c>
      <c r="I246" s="11">
        <v>0</v>
      </c>
      <c r="J246" s="11">
        <v>0</v>
      </c>
      <c r="K246" s="11">
        <f t="shared" si="35"/>
        <v>819652.76</v>
      </c>
      <c r="L246" s="41">
        <f t="shared" si="44"/>
        <v>412.3</v>
      </c>
      <c r="M246" s="41">
        <f t="shared" si="37"/>
        <v>0</v>
      </c>
      <c r="N246" s="41">
        <f t="shared" si="38"/>
        <v>0</v>
      </c>
      <c r="O246" s="41"/>
      <c r="P246" s="58">
        <f t="shared" si="40"/>
        <v>0</v>
      </c>
      <c r="Q246" s="9"/>
      <c r="R246" s="12">
        <f t="shared" si="41"/>
        <v>1988</v>
      </c>
      <c r="S246" s="13">
        <v>714</v>
      </c>
      <c r="T246" s="14" t="s">
        <v>48</v>
      </c>
      <c r="U246" s="15">
        <v>1</v>
      </c>
      <c r="V246" s="16">
        <v>7142</v>
      </c>
      <c r="W246" s="17">
        <v>32.860599499999999</v>
      </c>
      <c r="X246" s="23">
        <f t="shared" si="42"/>
        <v>60.497983306725736</v>
      </c>
      <c r="Y246" s="5">
        <f t="shared" si="39"/>
        <v>243</v>
      </c>
    </row>
    <row r="247" spans="1:25" hidden="1" x14ac:dyDescent="0.25">
      <c r="A247" s="8">
        <v>2730</v>
      </c>
      <c r="B247" s="9" t="s">
        <v>172</v>
      </c>
      <c r="C247" s="10">
        <v>745</v>
      </c>
      <c r="D247" s="11">
        <v>217283.1</v>
      </c>
      <c r="E247" s="11">
        <v>0</v>
      </c>
      <c r="F247" s="11">
        <v>259</v>
      </c>
      <c r="G247" s="11">
        <v>3656.3</v>
      </c>
      <c r="H247" s="11">
        <v>0</v>
      </c>
      <c r="I247" s="11">
        <v>0</v>
      </c>
      <c r="J247" s="11">
        <v>0</v>
      </c>
      <c r="K247" s="11">
        <f t="shared" si="35"/>
        <v>213367.80000000002</v>
      </c>
      <c r="L247" s="41">
        <f t="shared" si="44"/>
        <v>286.39999999999998</v>
      </c>
      <c r="M247" s="41">
        <f t="shared" si="37"/>
        <v>0</v>
      </c>
      <c r="N247" s="41">
        <f t="shared" si="38"/>
        <v>0</v>
      </c>
      <c r="O247" s="41"/>
      <c r="P247" s="58">
        <f t="shared" si="40"/>
        <v>0</v>
      </c>
      <c r="Q247" s="9"/>
      <c r="R247" s="12">
        <f t="shared" si="41"/>
        <v>1064</v>
      </c>
      <c r="S247" s="13">
        <v>1666</v>
      </c>
      <c r="T247" s="14" t="s">
        <v>104</v>
      </c>
      <c r="U247" s="15">
        <v>1</v>
      </c>
      <c r="V247" s="16">
        <v>317</v>
      </c>
      <c r="W247" s="17">
        <v>97.803100599999993</v>
      </c>
      <c r="X247" s="22">
        <f t="shared" si="42"/>
        <v>7.6173454157341922</v>
      </c>
      <c r="Y247" s="5">
        <f t="shared" si="39"/>
        <v>244</v>
      </c>
    </row>
    <row r="248" spans="1:25" hidden="1" x14ac:dyDescent="0.25">
      <c r="A248" s="8">
        <v>2737</v>
      </c>
      <c r="B248" s="9" t="s">
        <v>173</v>
      </c>
      <c r="C248" s="10">
        <v>247</v>
      </c>
      <c r="D248" s="11">
        <v>105655.85</v>
      </c>
      <c r="E248" s="11">
        <v>0</v>
      </c>
      <c r="F248" s="11">
        <v>0</v>
      </c>
      <c r="G248" s="11">
        <v>0</v>
      </c>
      <c r="H248" s="11">
        <v>0</v>
      </c>
      <c r="I248" s="11">
        <v>0</v>
      </c>
      <c r="J248" s="11">
        <v>0</v>
      </c>
      <c r="K248" s="11">
        <f t="shared" si="35"/>
        <v>105655.85</v>
      </c>
      <c r="L248" s="41">
        <f t="shared" si="44"/>
        <v>427.76</v>
      </c>
      <c r="M248" s="41">
        <f t="shared" si="37"/>
        <v>0</v>
      </c>
      <c r="N248" s="41">
        <f t="shared" si="38"/>
        <v>0</v>
      </c>
      <c r="O248" s="41"/>
      <c r="P248" s="58">
        <f t="shared" si="40"/>
        <v>0</v>
      </c>
      <c r="Q248" s="9"/>
      <c r="R248" s="12">
        <f t="shared" si="41"/>
        <v>1050</v>
      </c>
      <c r="S248" s="13">
        <v>1687</v>
      </c>
      <c r="T248" s="14" t="s">
        <v>106</v>
      </c>
      <c r="U248" s="15">
        <v>3</v>
      </c>
      <c r="V248" s="16">
        <v>227</v>
      </c>
      <c r="W248" s="17">
        <v>24.080299400000001</v>
      </c>
      <c r="X248" s="22">
        <f t="shared" si="42"/>
        <v>10.257347547763462</v>
      </c>
      <c r="Y248" s="5">
        <f t="shared" si="39"/>
        <v>245</v>
      </c>
    </row>
    <row r="249" spans="1:25" hidden="1" x14ac:dyDescent="0.25">
      <c r="A249" s="24">
        <v>2758</v>
      </c>
      <c r="B249" s="25" t="s">
        <v>175</v>
      </c>
      <c r="C249" s="26">
        <v>4678</v>
      </c>
      <c r="D249" s="27">
        <v>2027374.09</v>
      </c>
      <c r="E249" s="27">
        <v>28211.65</v>
      </c>
      <c r="F249" s="27">
        <v>0</v>
      </c>
      <c r="G249" s="27">
        <v>0</v>
      </c>
      <c r="H249" s="27">
        <v>0</v>
      </c>
      <c r="I249" s="27">
        <v>0</v>
      </c>
      <c r="J249" s="27">
        <v>0</v>
      </c>
      <c r="K249" s="27">
        <f t="shared" si="35"/>
        <v>1999162.4400000002</v>
      </c>
      <c r="L249" s="27">
        <f t="shared" si="44"/>
        <v>427.35</v>
      </c>
      <c r="M249" s="27">
        <f t="shared" si="37"/>
        <v>0</v>
      </c>
      <c r="N249" s="27">
        <f t="shared" si="38"/>
        <v>0</v>
      </c>
      <c r="O249" s="27"/>
      <c r="P249" s="58">
        <f t="shared" si="40"/>
        <v>0</v>
      </c>
      <c r="Q249" s="9"/>
      <c r="R249" s="12">
        <f t="shared" si="41"/>
        <v>1064</v>
      </c>
      <c r="S249" s="13">
        <v>1694</v>
      </c>
      <c r="T249" s="14" t="s">
        <v>107</v>
      </c>
      <c r="U249" s="15">
        <v>1</v>
      </c>
      <c r="V249" s="16">
        <v>1845</v>
      </c>
      <c r="W249" s="17">
        <v>104.3970032</v>
      </c>
      <c r="X249" s="22">
        <f t="shared" si="42"/>
        <v>44.809715380795531</v>
      </c>
      <c r="Y249" s="5">
        <f t="shared" si="39"/>
        <v>246</v>
      </c>
    </row>
    <row r="250" spans="1:25" hidden="1" x14ac:dyDescent="0.25">
      <c r="A250" s="24">
        <v>2793</v>
      </c>
      <c r="B250" s="25" t="s">
        <v>176</v>
      </c>
      <c r="C250" s="26">
        <v>21837</v>
      </c>
      <c r="D250" s="27">
        <v>4824853.42</v>
      </c>
      <c r="E250" s="27">
        <v>0</v>
      </c>
      <c r="F250" s="27">
        <v>0</v>
      </c>
      <c r="G250" s="27">
        <v>0</v>
      </c>
      <c r="H250" s="27">
        <v>0</v>
      </c>
      <c r="I250" s="27">
        <v>0</v>
      </c>
      <c r="J250" s="27">
        <v>0</v>
      </c>
      <c r="K250" s="27">
        <f t="shared" si="35"/>
        <v>4824853.42</v>
      </c>
      <c r="L250" s="27">
        <f t="shared" si="44"/>
        <v>220.95</v>
      </c>
      <c r="M250" s="27">
        <f t="shared" si="37"/>
        <v>0</v>
      </c>
      <c r="N250" s="27">
        <f t="shared" si="38"/>
        <v>0</v>
      </c>
      <c r="O250" s="27"/>
      <c r="P250" s="58">
        <f t="shared" si="40"/>
        <v>0</v>
      </c>
      <c r="Q250" s="9"/>
      <c r="R250" s="12">
        <f t="shared" si="41"/>
        <v>1064</v>
      </c>
      <c r="S250" s="13">
        <v>1729</v>
      </c>
      <c r="T250" s="14" t="s">
        <v>108</v>
      </c>
      <c r="U250" s="15">
        <v>1</v>
      </c>
      <c r="V250" s="16">
        <v>797</v>
      </c>
      <c r="W250" s="17">
        <v>106.6330032</v>
      </c>
      <c r="X250" s="22">
        <f t="shared" si="42"/>
        <v>204.78650459691826</v>
      </c>
      <c r="Y250" s="5">
        <f t="shared" si="39"/>
        <v>247</v>
      </c>
    </row>
    <row r="251" spans="1:25" ht="15.65" hidden="1" customHeight="1" x14ac:dyDescent="0.25">
      <c r="A251" s="8">
        <v>1376</v>
      </c>
      <c r="B251" s="9" t="s">
        <v>84</v>
      </c>
      <c r="C251" s="10">
        <v>3709</v>
      </c>
      <c r="D251" s="11">
        <v>2179942.8199999998</v>
      </c>
      <c r="E251" s="11">
        <v>0</v>
      </c>
      <c r="F251" s="11">
        <v>0</v>
      </c>
      <c r="G251" s="11">
        <v>0</v>
      </c>
      <c r="H251" s="11">
        <v>0</v>
      </c>
      <c r="I251" s="11">
        <v>0</v>
      </c>
      <c r="J251" s="11">
        <v>0</v>
      </c>
      <c r="K251" s="11">
        <f t="shared" si="35"/>
        <v>2179942.8199999998</v>
      </c>
      <c r="L251" s="41">
        <f t="shared" si="44"/>
        <v>587.74</v>
      </c>
      <c r="M251" s="41">
        <f t="shared" si="37"/>
        <v>0</v>
      </c>
      <c r="N251" s="41">
        <f t="shared" si="38"/>
        <v>0</v>
      </c>
      <c r="O251" s="41"/>
      <c r="P251" s="58">
        <f t="shared" si="40"/>
        <v>0</v>
      </c>
      <c r="Q251" s="9"/>
      <c r="R251" s="12">
        <f t="shared" si="41"/>
        <v>-360</v>
      </c>
      <c r="S251" s="13">
        <v>1736</v>
      </c>
      <c r="T251" s="14" t="s">
        <v>109</v>
      </c>
      <c r="U251" s="15">
        <v>1</v>
      </c>
      <c r="V251" s="16">
        <v>530</v>
      </c>
      <c r="W251" s="17">
        <v>48.531398799999998</v>
      </c>
      <c r="X251" s="22">
        <f t="shared" si="42"/>
        <v>76.424749578823182</v>
      </c>
      <c r="Y251" s="5">
        <f t="shared" si="39"/>
        <v>248</v>
      </c>
    </row>
    <row r="252" spans="1:25" ht="15.65" hidden="1" customHeight="1" x14ac:dyDescent="0.25">
      <c r="A252" s="8">
        <v>2800</v>
      </c>
      <c r="B252" s="9" t="s">
        <v>177</v>
      </c>
      <c r="C252" s="10">
        <v>1884</v>
      </c>
      <c r="D252" s="11">
        <v>970668.98</v>
      </c>
      <c r="E252" s="11">
        <v>0</v>
      </c>
      <c r="F252" s="11">
        <v>0</v>
      </c>
      <c r="G252" s="11">
        <v>0</v>
      </c>
      <c r="H252" s="11">
        <v>0</v>
      </c>
      <c r="I252" s="11">
        <v>0</v>
      </c>
      <c r="J252" s="11">
        <v>0</v>
      </c>
      <c r="K252" s="11">
        <f t="shared" si="35"/>
        <v>970668.98</v>
      </c>
      <c r="L252" s="41">
        <f t="shared" si="44"/>
        <v>515.22</v>
      </c>
      <c r="M252" s="41">
        <f t="shared" si="37"/>
        <v>0</v>
      </c>
      <c r="N252" s="41">
        <f t="shared" si="38"/>
        <v>0</v>
      </c>
      <c r="O252" s="41"/>
      <c r="P252" s="58">
        <f t="shared" si="40"/>
        <v>0</v>
      </c>
      <c r="Q252" s="9"/>
      <c r="R252" s="12">
        <f t="shared" si="41"/>
        <v>987</v>
      </c>
      <c r="S252" s="13">
        <v>1813</v>
      </c>
      <c r="T252" s="14" t="s">
        <v>110</v>
      </c>
      <c r="U252" s="15">
        <v>1</v>
      </c>
      <c r="V252" s="16">
        <v>762</v>
      </c>
      <c r="W252" s="17">
        <v>145.9810028</v>
      </c>
      <c r="X252" s="22">
        <f t="shared" si="42"/>
        <v>12.90578886200116</v>
      </c>
      <c r="Y252" s="5">
        <f t="shared" si="39"/>
        <v>249</v>
      </c>
    </row>
    <row r="253" spans="1:25" hidden="1" x14ac:dyDescent="0.25">
      <c r="A253" s="8">
        <v>2814</v>
      </c>
      <c r="B253" s="9" t="s">
        <v>178</v>
      </c>
      <c r="C253" s="10">
        <v>1011</v>
      </c>
      <c r="D253" s="11">
        <v>444693.67</v>
      </c>
      <c r="E253" s="11">
        <v>1108.56</v>
      </c>
      <c r="F253" s="11">
        <v>0</v>
      </c>
      <c r="G253" s="11">
        <v>0</v>
      </c>
      <c r="H253" s="11">
        <v>0</v>
      </c>
      <c r="I253" s="11">
        <v>0</v>
      </c>
      <c r="J253" s="11">
        <v>0</v>
      </c>
      <c r="K253" s="11">
        <f t="shared" si="35"/>
        <v>443585.11</v>
      </c>
      <c r="L253" s="41">
        <f t="shared" si="44"/>
        <v>438.76</v>
      </c>
      <c r="M253" s="41">
        <f t="shared" si="37"/>
        <v>0</v>
      </c>
      <c r="N253" s="41">
        <f t="shared" si="38"/>
        <v>0</v>
      </c>
      <c r="O253" s="41"/>
      <c r="P253" s="58">
        <f t="shared" si="40"/>
        <v>0</v>
      </c>
      <c r="Q253" s="9"/>
      <c r="R253" s="12">
        <f t="shared" si="41"/>
        <v>-2943</v>
      </c>
      <c r="S253" s="13">
        <v>5757</v>
      </c>
      <c r="T253" s="14" t="s">
        <v>366</v>
      </c>
      <c r="U253" s="15">
        <v>1</v>
      </c>
      <c r="V253" s="16">
        <v>617</v>
      </c>
      <c r="W253" s="17">
        <v>401.79599000000002</v>
      </c>
      <c r="X253" s="22">
        <f t="shared" si="42"/>
        <v>2.5162023145128947</v>
      </c>
      <c r="Y253" s="5">
        <f t="shared" si="39"/>
        <v>250</v>
      </c>
    </row>
    <row r="254" spans="1:25" hidden="1" x14ac:dyDescent="0.25">
      <c r="A254" s="8">
        <v>2828</v>
      </c>
      <c r="B254" s="9" t="s">
        <v>179</v>
      </c>
      <c r="C254" s="10">
        <v>1322</v>
      </c>
      <c r="D254" s="11">
        <v>608837.78</v>
      </c>
      <c r="E254" s="11">
        <v>3784.74</v>
      </c>
      <c r="F254" s="11">
        <v>0</v>
      </c>
      <c r="G254" s="11">
        <v>0</v>
      </c>
      <c r="H254" s="11">
        <v>0</v>
      </c>
      <c r="I254" s="11">
        <v>0</v>
      </c>
      <c r="J254" s="11">
        <v>0</v>
      </c>
      <c r="K254" s="11">
        <f t="shared" si="35"/>
        <v>605053.04</v>
      </c>
      <c r="L254" s="41">
        <f t="shared" si="44"/>
        <v>457.68</v>
      </c>
      <c r="M254" s="41">
        <f t="shared" si="37"/>
        <v>0</v>
      </c>
      <c r="N254" s="41">
        <f t="shared" si="38"/>
        <v>0</v>
      </c>
      <c r="O254" s="41"/>
      <c r="P254" s="58">
        <f t="shared" si="40"/>
        <v>0</v>
      </c>
      <c r="Q254" s="9"/>
      <c r="R254" s="12">
        <f t="shared" si="41"/>
        <v>973</v>
      </c>
      <c r="S254" s="13">
        <v>1855</v>
      </c>
      <c r="T254" s="14" t="s">
        <v>112</v>
      </c>
      <c r="U254" s="15">
        <v>1</v>
      </c>
      <c r="V254" s="16">
        <v>471</v>
      </c>
      <c r="W254" s="17">
        <v>497.28201289999998</v>
      </c>
      <c r="X254" s="22">
        <f t="shared" si="42"/>
        <v>2.6584512725294274</v>
      </c>
      <c r="Y254" s="5">
        <f t="shared" si="39"/>
        <v>251</v>
      </c>
    </row>
    <row r="255" spans="1:25" hidden="1" x14ac:dyDescent="0.25">
      <c r="A255" s="24">
        <v>2835</v>
      </c>
      <c r="B255" s="25" t="s">
        <v>180</v>
      </c>
      <c r="C255" s="26">
        <v>4873</v>
      </c>
      <c r="D255" s="27">
        <v>1242268.3500000001</v>
      </c>
      <c r="E255" s="27">
        <v>0</v>
      </c>
      <c r="F255" s="27">
        <v>0</v>
      </c>
      <c r="G255" s="27">
        <v>0</v>
      </c>
      <c r="H255" s="27">
        <v>0</v>
      </c>
      <c r="I255" s="27">
        <v>0</v>
      </c>
      <c r="J255" s="27">
        <v>0</v>
      </c>
      <c r="K255" s="27">
        <f t="shared" si="35"/>
        <v>1242268.3500000001</v>
      </c>
      <c r="L255" s="27">
        <f t="shared" si="44"/>
        <v>254.93</v>
      </c>
      <c r="M255" s="27">
        <f t="shared" si="37"/>
        <v>0</v>
      </c>
      <c r="N255" s="27">
        <f t="shared" si="38"/>
        <v>0</v>
      </c>
      <c r="O255" s="27"/>
      <c r="P255" s="58">
        <f t="shared" si="40"/>
        <v>0</v>
      </c>
      <c r="Q255" s="9"/>
      <c r="R255" s="12">
        <f t="shared" si="41"/>
        <v>973</v>
      </c>
      <c r="S255" s="13">
        <v>1862</v>
      </c>
      <c r="T255" s="14" t="s">
        <v>113</v>
      </c>
      <c r="U255" s="15">
        <v>1</v>
      </c>
      <c r="V255" s="16">
        <v>7450</v>
      </c>
      <c r="W255" s="17">
        <v>80.146202099999996</v>
      </c>
      <c r="X255" s="23">
        <f t="shared" si="42"/>
        <v>60.801383874932235</v>
      </c>
      <c r="Y255" s="5">
        <f t="shared" si="39"/>
        <v>252</v>
      </c>
    </row>
    <row r="256" spans="1:25" hidden="1" x14ac:dyDescent="0.25">
      <c r="A256" s="8">
        <v>2842</v>
      </c>
      <c r="B256" s="9" t="s">
        <v>181</v>
      </c>
      <c r="C256" s="10">
        <v>508</v>
      </c>
      <c r="D256" s="11">
        <v>99406.04</v>
      </c>
      <c r="E256" s="11">
        <v>0</v>
      </c>
      <c r="F256" s="11">
        <v>0</v>
      </c>
      <c r="G256" s="11">
        <v>0</v>
      </c>
      <c r="H256" s="11">
        <v>0</v>
      </c>
      <c r="I256" s="11">
        <v>0</v>
      </c>
      <c r="J256" s="11">
        <v>0</v>
      </c>
      <c r="K256" s="11">
        <f t="shared" si="35"/>
        <v>99406.04</v>
      </c>
      <c r="L256" s="41">
        <f t="shared" ref="L256:L272" si="45">ROUND((K256/C256),2)</f>
        <v>195.68</v>
      </c>
      <c r="M256" s="41">
        <f t="shared" si="37"/>
        <v>0</v>
      </c>
      <c r="N256" s="41">
        <f t="shared" si="38"/>
        <v>0</v>
      </c>
      <c r="O256" s="41"/>
      <c r="P256" s="58">
        <f t="shared" si="40"/>
        <v>0</v>
      </c>
      <c r="Q256" s="9"/>
      <c r="R256" s="12">
        <f t="shared" si="41"/>
        <v>972</v>
      </c>
      <c r="S256" s="13">
        <v>1870</v>
      </c>
      <c r="T256" s="14" t="s">
        <v>114</v>
      </c>
      <c r="U256" s="15">
        <v>3</v>
      </c>
      <c r="V256" s="16">
        <v>163</v>
      </c>
      <c r="W256" s="17">
        <v>10.715700099999999</v>
      </c>
      <c r="X256" s="22">
        <f t="shared" si="42"/>
        <v>47.407075156946583</v>
      </c>
      <c r="Y256" s="5">
        <f t="shared" si="39"/>
        <v>253</v>
      </c>
    </row>
    <row r="257" spans="1:25" hidden="1" x14ac:dyDescent="0.25">
      <c r="A257" s="24">
        <v>2849</v>
      </c>
      <c r="B257" s="25" t="s">
        <v>182</v>
      </c>
      <c r="C257" s="26">
        <v>6659</v>
      </c>
      <c r="D257" s="27">
        <v>2399186.2599999998</v>
      </c>
      <c r="E257" s="27">
        <v>0</v>
      </c>
      <c r="F257" s="27">
        <v>0</v>
      </c>
      <c r="G257" s="27">
        <v>0</v>
      </c>
      <c r="H257" s="27">
        <v>0</v>
      </c>
      <c r="I257" s="27">
        <v>0</v>
      </c>
      <c r="J257" s="27">
        <v>0</v>
      </c>
      <c r="K257" s="27">
        <f t="shared" si="35"/>
        <v>2399186.2599999998</v>
      </c>
      <c r="L257" s="27">
        <f t="shared" si="45"/>
        <v>360.29</v>
      </c>
      <c r="M257" s="27">
        <f t="shared" si="37"/>
        <v>0</v>
      </c>
      <c r="N257" s="27">
        <f t="shared" si="38"/>
        <v>0</v>
      </c>
      <c r="O257" s="27"/>
      <c r="P257" s="58">
        <f t="shared" si="40"/>
        <v>0</v>
      </c>
      <c r="Q257" s="9"/>
      <c r="R257" s="12">
        <f t="shared" si="41"/>
        <v>966</v>
      </c>
      <c r="S257" s="13">
        <v>1883</v>
      </c>
      <c r="T257" s="14" t="s">
        <v>115</v>
      </c>
      <c r="U257" s="15">
        <v>1</v>
      </c>
      <c r="V257" s="16">
        <v>2855</v>
      </c>
      <c r="W257" s="17">
        <v>98.448402400000006</v>
      </c>
      <c r="X257" s="22">
        <f t="shared" si="42"/>
        <v>67.639492746100672</v>
      </c>
      <c r="Y257" s="5">
        <f t="shared" si="39"/>
        <v>254</v>
      </c>
    </row>
    <row r="258" spans="1:25" hidden="1" x14ac:dyDescent="0.25">
      <c r="A258" s="8">
        <v>2863</v>
      </c>
      <c r="B258" s="9" t="s">
        <v>184</v>
      </c>
      <c r="C258" s="10">
        <v>242</v>
      </c>
      <c r="D258" s="11">
        <v>125795.6</v>
      </c>
      <c r="E258" s="11">
        <v>0</v>
      </c>
      <c r="F258" s="11">
        <v>0</v>
      </c>
      <c r="G258" s="11">
        <v>0</v>
      </c>
      <c r="H258" s="11">
        <v>0</v>
      </c>
      <c r="I258" s="11">
        <v>0</v>
      </c>
      <c r="J258" s="11">
        <v>0</v>
      </c>
      <c r="K258" s="11">
        <f t="shared" si="35"/>
        <v>125795.6</v>
      </c>
      <c r="L258" s="41">
        <f t="shared" si="45"/>
        <v>519.82000000000005</v>
      </c>
      <c r="M258" s="41">
        <f t="shared" si="37"/>
        <v>0</v>
      </c>
      <c r="N258" s="41">
        <f t="shared" si="38"/>
        <v>0</v>
      </c>
      <c r="O258" s="41"/>
      <c r="P258" s="58">
        <f t="shared" si="40"/>
        <v>0</v>
      </c>
      <c r="Q258" s="9"/>
      <c r="R258" s="12">
        <f t="shared" si="41"/>
        <v>973</v>
      </c>
      <c r="S258" s="13">
        <v>1890</v>
      </c>
      <c r="T258" s="14" t="s">
        <v>116</v>
      </c>
      <c r="U258" s="15">
        <v>3</v>
      </c>
      <c r="V258" s="16">
        <v>680</v>
      </c>
      <c r="W258" s="17">
        <v>5.1365398999999998</v>
      </c>
      <c r="X258" s="23">
        <f t="shared" si="42"/>
        <v>47.113427465052887</v>
      </c>
      <c r="Y258" s="5">
        <f t="shared" si="39"/>
        <v>255</v>
      </c>
    </row>
    <row r="259" spans="1:25" hidden="1" x14ac:dyDescent="0.25">
      <c r="A259" s="8">
        <v>3862</v>
      </c>
      <c r="B259" s="9" t="s">
        <v>246</v>
      </c>
      <c r="C259" s="10">
        <v>368</v>
      </c>
      <c r="D259" s="11">
        <v>195780.12</v>
      </c>
      <c r="E259" s="11">
        <v>0</v>
      </c>
      <c r="F259" s="11">
        <v>0</v>
      </c>
      <c r="G259" s="11">
        <v>0</v>
      </c>
      <c r="H259" s="11">
        <v>0</v>
      </c>
      <c r="I259" s="11">
        <v>0</v>
      </c>
      <c r="J259" s="11">
        <v>0</v>
      </c>
      <c r="K259" s="11">
        <f t="shared" si="35"/>
        <v>195780.12</v>
      </c>
      <c r="L259" s="41">
        <f t="shared" si="45"/>
        <v>532.01</v>
      </c>
      <c r="M259" s="41">
        <f t="shared" si="37"/>
        <v>0</v>
      </c>
      <c r="N259" s="41">
        <f t="shared" si="38"/>
        <v>0</v>
      </c>
      <c r="O259" s="41"/>
      <c r="P259" s="58">
        <f t="shared" si="40"/>
        <v>0</v>
      </c>
      <c r="Q259" s="9"/>
      <c r="R259" s="12">
        <f t="shared" si="41"/>
        <v>1962</v>
      </c>
      <c r="S259" s="13">
        <v>1900</v>
      </c>
      <c r="T259" s="14" t="s">
        <v>118</v>
      </c>
      <c r="U259" s="15">
        <v>1</v>
      </c>
      <c r="V259" s="16">
        <v>4266</v>
      </c>
      <c r="W259" s="17">
        <v>28.988000899999999</v>
      </c>
      <c r="X259" s="23">
        <f t="shared" si="42"/>
        <v>12.694907843748549</v>
      </c>
      <c r="Y259" s="5">
        <f t="shared" si="39"/>
        <v>256</v>
      </c>
    </row>
    <row r="260" spans="1:25" hidden="1" x14ac:dyDescent="0.25">
      <c r="A260" s="8">
        <v>2885</v>
      </c>
      <c r="B260" s="9" t="s">
        <v>186</v>
      </c>
      <c r="C260" s="10">
        <v>1901</v>
      </c>
      <c r="D260" s="11">
        <v>794816.35</v>
      </c>
      <c r="E260" s="11">
        <v>0</v>
      </c>
      <c r="F260" s="11">
        <v>0</v>
      </c>
      <c r="G260" s="11">
        <v>0</v>
      </c>
      <c r="H260" s="11">
        <v>0</v>
      </c>
      <c r="I260" s="11">
        <v>0</v>
      </c>
      <c r="J260" s="11">
        <v>0</v>
      </c>
      <c r="K260" s="11">
        <f t="shared" ref="K260:K323" si="46">D260-E260-F260-G260-H260-I260-J260</f>
        <v>794816.35</v>
      </c>
      <c r="L260" s="41">
        <f t="shared" si="45"/>
        <v>418.1</v>
      </c>
      <c r="M260" s="41">
        <f t="shared" ref="M260:M323" si="47">MAX(ROUND((L260-M$428),2),0)</f>
        <v>0</v>
      </c>
      <c r="N260" s="41">
        <f t="shared" ref="N260:N323" si="48">C260*M260</f>
        <v>0</v>
      </c>
      <c r="O260" s="41"/>
      <c r="P260" s="58">
        <f t="shared" si="40"/>
        <v>0</v>
      </c>
      <c r="Q260" s="9"/>
      <c r="R260" s="12">
        <f t="shared" si="41"/>
        <v>946</v>
      </c>
      <c r="S260" s="13">
        <v>1939</v>
      </c>
      <c r="T260" s="14" t="s">
        <v>119</v>
      </c>
      <c r="U260" s="15">
        <v>1</v>
      </c>
      <c r="V260" s="16">
        <v>544</v>
      </c>
      <c r="W260" s="17">
        <v>152.2850037</v>
      </c>
      <c r="X260" s="22">
        <f t="shared" si="42"/>
        <v>12.483172694699157</v>
      </c>
      <c r="Y260" s="5">
        <f t="shared" si="39"/>
        <v>257</v>
      </c>
    </row>
    <row r="261" spans="1:25" hidden="1" x14ac:dyDescent="0.25">
      <c r="A261" s="8">
        <v>2884</v>
      </c>
      <c r="B261" s="9" t="s">
        <v>185</v>
      </c>
      <c r="C261" s="10">
        <v>1371</v>
      </c>
      <c r="D261" s="11">
        <v>721199.01</v>
      </c>
      <c r="E261" s="11">
        <v>0</v>
      </c>
      <c r="F261" s="11">
        <v>0</v>
      </c>
      <c r="G261" s="11">
        <v>0</v>
      </c>
      <c r="H261" s="11">
        <v>0</v>
      </c>
      <c r="I261" s="11">
        <v>0</v>
      </c>
      <c r="J261" s="11">
        <v>0</v>
      </c>
      <c r="K261" s="11">
        <f t="shared" si="46"/>
        <v>721199.01</v>
      </c>
      <c r="L261" s="41">
        <f t="shared" si="45"/>
        <v>526.04</v>
      </c>
      <c r="M261" s="41">
        <f t="shared" si="47"/>
        <v>0</v>
      </c>
      <c r="N261" s="41">
        <f t="shared" si="48"/>
        <v>0</v>
      </c>
      <c r="O261" s="41"/>
      <c r="P261" s="58">
        <f t="shared" si="40"/>
        <v>0</v>
      </c>
      <c r="Q261" s="9"/>
      <c r="R261" s="12">
        <f t="shared" si="41"/>
        <v>931</v>
      </c>
      <c r="S261" s="13">
        <v>1953</v>
      </c>
      <c r="T261" s="14" t="s">
        <v>121</v>
      </c>
      <c r="U261" s="15">
        <v>1</v>
      </c>
      <c r="V261" s="16">
        <v>1677</v>
      </c>
      <c r="W261" s="17">
        <v>75.629798899999997</v>
      </c>
      <c r="X261" s="22">
        <f t="shared" si="42"/>
        <v>18.1277752941374</v>
      </c>
      <c r="Y261" s="5">
        <f t="shared" si="39"/>
        <v>258</v>
      </c>
    </row>
    <row r="262" spans="1:25" hidden="1" x14ac:dyDescent="0.25">
      <c r="A262" s="8">
        <v>2898</v>
      </c>
      <c r="B262" s="9" t="s">
        <v>188</v>
      </c>
      <c r="C262" s="10">
        <v>1582</v>
      </c>
      <c r="D262" s="11">
        <v>520366.78</v>
      </c>
      <c r="E262" s="11">
        <v>16316.3</v>
      </c>
      <c r="F262" s="11">
        <v>0</v>
      </c>
      <c r="G262" s="11">
        <v>0</v>
      </c>
      <c r="H262" s="11">
        <v>0</v>
      </c>
      <c r="I262" s="11">
        <v>0</v>
      </c>
      <c r="J262" s="11">
        <v>0</v>
      </c>
      <c r="K262" s="11">
        <f t="shared" si="46"/>
        <v>504050.48000000004</v>
      </c>
      <c r="L262" s="41">
        <f t="shared" si="45"/>
        <v>318.62</v>
      </c>
      <c r="M262" s="41">
        <f t="shared" si="47"/>
        <v>0</v>
      </c>
      <c r="N262" s="41">
        <f t="shared" si="48"/>
        <v>0</v>
      </c>
      <c r="O262" s="41"/>
      <c r="P262" s="58">
        <f t="shared" si="40"/>
        <v>0</v>
      </c>
      <c r="Q262" s="9"/>
      <c r="R262" s="12">
        <f t="shared" si="41"/>
        <v>-1945</v>
      </c>
      <c r="S262" s="13">
        <v>4843</v>
      </c>
      <c r="T262" s="14" t="s">
        <v>315</v>
      </c>
      <c r="U262" s="15">
        <v>3</v>
      </c>
      <c r="V262" s="16">
        <v>129</v>
      </c>
      <c r="W262" s="17">
        <v>10.8182001</v>
      </c>
      <c r="X262" s="22">
        <f t="shared" si="42"/>
        <v>146.23504699270629</v>
      </c>
      <c r="Y262" s="5">
        <f t="shared" ref="Y262:Y325" si="49">Y261+1</f>
        <v>259</v>
      </c>
    </row>
    <row r="263" spans="1:25" hidden="1" x14ac:dyDescent="0.25">
      <c r="A263" s="8">
        <v>2912</v>
      </c>
      <c r="B263" s="9" t="s">
        <v>189</v>
      </c>
      <c r="C263" s="10">
        <v>965</v>
      </c>
      <c r="D263" s="11">
        <v>379420.64</v>
      </c>
      <c r="E263" s="11">
        <v>0</v>
      </c>
      <c r="F263" s="11">
        <v>1209.33</v>
      </c>
      <c r="G263" s="11">
        <v>0</v>
      </c>
      <c r="H263" s="11">
        <v>0</v>
      </c>
      <c r="I263" s="11">
        <v>0</v>
      </c>
      <c r="J263" s="11">
        <v>0</v>
      </c>
      <c r="K263" s="11">
        <f t="shared" si="46"/>
        <v>378211.31</v>
      </c>
      <c r="L263" s="41">
        <f t="shared" si="45"/>
        <v>391.93</v>
      </c>
      <c r="M263" s="41">
        <f t="shared" si="47"/>
        <v>0</v>
      </c>
      <c r="N263" s="41">
        <f t="shared" si="48"/>
        <v>0</v>
      </c>
      <c r="O263" s="41"/>
      <c r="P263" s="58">
        <f t="shared" si="40"/>
        <v>0</v>
      </c>
      <c r="Q263" s="9"/>
      <c r="R263" s="12">
        <f t="shared" si="41"/>
        <v>903</v>
      </c>
      <c r="S263" s="13">
        <v>2009</v>
      </c>
      <c r="T263" s="14" t="s">
        <v>452</v>
      </c>
      <c r="U263" s="15">
        <v>1</v>
      </c>
      <c r="V263" s="16">
        <v>1470</v>
      </c>
      <c r="W263" s="17">
        <v>179.27699279999999</v>
      </c>
      <c r="X263" s="22">
        <f t="shared" si="42"/>
        <v>5.3827319664857747</v>
      </c>
      <c r="Y263" s="5">
        <f t="shared" si="49"/>
        <v>260</v>
      </c>
    </row>
    <row r="264" spans="1:25" hidden="1" x14ac:dyDescent="0.25">
      <c r="A264" s="8">
        <v>2961</v>
      </c>
      <c r="B264" s="9" t="s">
        <v>191</v>
      </c>
      <c r="C264" s="10">
        <v>417</v>
      </c>
      <c r="D264" s="11">
        <v>216764.06</v>
      </c>
      <c r="E264" s="11">
        <v>0</v>
      </c>
      <c r="F264" s="11">
        <v>0</v>
      </c>
      <c r="G264" s="11">
        <v>0</v>
      </c>
      <c r="H264" s="11">
        <v>0</v>
      </c>
      <c r="I264" s="11">
        <v>0</v>
      </c>
      <c r="J264" s="11">
        <v>0</v>
      </c>
      <c r="K264" s="11">
        <f t="shared" si="46"/>
        <v>216764.06</v>
      </c>
      <c r="L264" s="41">
        <f t="shared" si="45"/>
        <v>519.82000000000005</v>
      </c>
      <c r="M264" s="41">
        <f t="shared" si="47"/>
        <v>0</v>
      </c>
      <c r="N264" s="41">
        <f t="shared" si="48"/>
        <v>0</v>
      </c>
      <c r="O264" s="41"/>
      <c r="P264" s="58">
        <f t="shared" si="40"/>
        <v>0</v>
      </c>
      <c r="Q264" s="9"/>
      <c r="R264" s="12">
        <f t="shared" si="41"/>
        <v>917</v>
      </c>
      <c r="S264" s="13">
        <v>2044</v>
      </c>
      <c r="T264" s="14" t="s">
        <v>124</v>
      </c>
      <c r="U264" s="15">
        <v>3</v>
      </c>
      <c r="V264" s="16">
        <v>120</v>
      </c>
      <c r="W264" s="17">
        <v>4.0317898000000003</v>
      </c>
      <c r="X264" s="22">
        <f t="shared" si="42"/>
        <v>103.42801105355244</v>
      </c>
      <c r="Y264" s="5">
        <f t="shared" si="49"/>
        <v>261</v>
      </c>
    </row>
    <row r="265" spans="1:25" hidden="1" x14ac:dyDescent="0.25">
      <c r="A265" s="24">
        <v>3129</v>
      </c>
      <c r="B265" s="25" t="s">
        <v>195</v>
      </c>
      <c r="C265" s="26">
        <v>1295</v>
      </c>
      <c r="D265" s="27">
        <v>158083.57</v>
      </c>
      <c r="E265" s="27">
        <v>4144.5</v>
      </c>
      <c r="F265" s="27">
        <v>0</v>
      </c>
      <c r="G265" s="27">
        <v>0</v>
      </c>
      <c r="H265" s="27">
        <v>0</v>
      </c>
      <c r="I265" s="27">
        <v>0</v>
      </c>
      <c r="J265" s="27">
        <v>0</v>
      </c>
      <c r="K265" s="27">
        <f t="shared" si="46"/>
        <v>153939.07</v>
      </c>
      <c r="L265" s="27">
        <f t="shared" si="45"/>
        <v>118.87</v>
      </c>
      <c r="M265" s="27">
        <f t="shared" si="47"/>
        <v>0</v>
      </c>
      <c r="N265" s="27">
        <f t="shared" si="48"/>
        <v>0</v>
      </c>
      <c r="O265" s="27"/>
      <c r="P265" s="58">
        <f t="shared" si="40"/>
        <v>0</v>
      </c>
      <c r="Q265" s="9"/>
      <c r="R265" s="12">
        <f t="shared" si="41"/>
        <v>1078</v>
      </c>
      <c r="S265" s="13">
        <v>2051</v>
      </c>
      <c r="T265" s="14" t="s">
        <v>125</v>
      </c>
      <c r="U265" s="15">
        <v>3</v>
      </c>
      <c r="V265" s="16">
        <v>640</v>
      </c>
      <c r="W265" s="17">
        <v>18.188100800000001</v>
      </c>
      <c r="X265" s="22">
        <f t="shared" si="42"/>
        <v>71.200397129974121</v>
      </c>
      <c r="Y265" s="5">
        <f t="shared" si="49"/>
        <v>262</v>
      </c>
    </row>
    <row r="266" spans="1:25" hidden="1" x14ac:dyDescent="0.25">
      <c r="A266" s="8">
        <v>3150</v>
      </c>
      <c r="B266" s="9" t="s">
        <v>196</v>
      </c>
      <c r="C266" s="10">
        <v>1538</v>
      </c>
      <c r="D266" s="11">
        <v>810950</v>
      </c>
      <c r="E266" s="11">
        <v>0</v>
      </c>
      <c r="F266" s="11">
        <v>0</v>
      </c>
      <c r="G266" s="11">
        <v>0</v>
      </c>
      <c r="H266" s="11">
        <v>0</v>
      </c>
      <c r="I266" s="11">
        <v>0</v>
      </c>
      <c r="J266" s="11">
        <v>0</v>
      </c>
      <c r="K266" s="11">
        <f t="shared" si="46"/>
        <v>810950</v>
      </c>
      <c r="L266" s="41">
        <f t="shared" si="45"/>
        <v>527.28</v>
      </c>
      <c r="M266" s="41">
        <f t="shared" si="47"/>
        <v>0</v>
      </c>
      <c r="N266" s="41">
        <f t="shared" si="48"/>
        <v>0</v>
      </c>
      <c r="O266" s="41"/>
      <c r="P266" s="58">
        <f t="shared" si="40"/>
        <v>0</v>
      </c>
      <c r="Q266" s="9"/>
      <c r="R266" s="12">
        <f t="shared" si="41"/>
        <v>1092</v>
      </c>
      <c r="S266" s="13">
        <v>2058</v>
      </c>
      <c r="T266" s="14" t="s">
        <v>126</v>
      </c>
      <c r="U266" s="15">
        <v>1</v>
      </c>
      <c r="V266" s="16">
        <v>3911</v>
      </c>
      <c r="W266" s="17">
        <v>57.311199199999997</v>
      </c>
      <c r="X266" s="23">
        <f t="shared" si="42"/>
        <v>26.835941691480084</v>
      </c>
      <c r="Y266" s="5">
        <f t="shared" si="49"/>
        <v>263</v>
      </c>
    </row>
    <row r="267" spans="1:25" hidden="1" x14ac:dyDescent="0.25">
      <c r="A267" s="8">
        <v>3171</v>
      </c>
      <c r="B267" s="9" t="s">
        <v>197</v>
      </c>
      <c r="C267" s="10">
        <v>1092</v>
      </c>
      <c r="D267" s="11">
        <v>363450.73</v>
      </c>
      <c r="E267" s="11">
        <v>0</v>
      </c>
      <c r="F267" s="11">
        <v>0</v>
      </c>
      <c r="G267" s="11">
        <v>17300</v>
      </c>
      <c r="H267" s="11">
        <v>0</v>
      </c>
      <c r="I267" s="11">
        <v>0</v>
      </c>
      <c r="J267" s="11">
        <v>0</v>
      </c>
      <c r="K267" s="11">
        <f t="shared" si="46"/>
        <v>346150.73</v>
      </c>
      <c r="L267" s="41">
        <f t="shared" si="45"/>
        <v>316.99</v>
      </c>
      <c r="M267" s="41">
        <f t="shared" si="47"/>
        <v>0</v>
      </c>
      <c r="N267" s="41">
        <f t="shared" si="48"/>
        <v>0</v>
      </c>
      <c r="O267" s="41"/>
      <c r="P267" s="58">
        <f t="shared" si="40"/>
        <v>0</v>
      </c>
      <c r="Q267" s="9"/>
      <c r="R267" s="12">
        <f t="shared" si="41"/>
        <v>1057</v>
      </c>
      <c r="S267" s="13">
        <v>2114</v>
      </c>
      <c r="T267" s="14" t="s">
        <v>127</v>
      </c>
      <c r="U267" s="15">
        <v>1</v>
      </c>
      <c r="V267" s="16">
        <v>522</v>
      </c>
      <c r="W267" s="17">
        <v>139.18800350000001</v>
      </c>
      <c r="X267" s="22">
        <f t="shared" si="42"/>
        <v>7.8455037254701336</v>
      </c>
      <c r="Y267" s="5">
        <f t="shared" si="49"/>
        <v>264</v>
      </c>
    </row>
    <row r="268" spans="1:25" hidden="1" x14ac:dyDescent="0.25">
      <c r="A268" s="8">
        <v>3206</v>
      </c>
      <c r="B268" s="9" t="s">
        <v>198</v>
      </c>
      <c r="C268" s="10">
        <v>556</v>
      </c>
      <c r="D268" s="11">
        <v>326740.67</v>
      </c>
      <c r="E268" s="11">
        <v>0</v>
      </c>
      <c r="F268" s="11">
        <v>0</v>
      </c>
      <c r="G268" s="11">
        <v>0</v>
      </c>
      <c r="H268" s="11">
        <v>0</v>
      </c>
      <c r="I268" s="11">
        <v>0</v>
      </c>
      <c r="J268" s="11">
        <v>0</v>
      </c>
      <c r="K268" s="11">
        <f t="shared" si="46"/>
        <v>326740.67</v>
      </c>
      <c r="L268" s="41">
        <f t="shared" si="45"/>
        <v>587.66</v>
      </c>
      <c r="M268" s="41">
        <f t="shared" si="47"/>
        <v>0</v>
      </c>
      <c r="N268" s="41">
        <f t="shared" si="48"/>
        <v>0</v>
      </c>
      <c r="O268" s="41"/>
      <c r="P268" s="58">
        <f t="shared" si="40"/>
        <v>0</v>
      </c>
      <c r="Q268" s="9"/>
      <c r="R268" s="12">
        <f t="shared" si="41"/>
        <v>1078</v>
      </c>
      <c r="S268" s="13">
        <v>2128</v>
      </c>
      <c r="T268" s="14" t="s">
        <v>128</v>
      </c>
      <c r="U268" s="15">
        <v>1</v>
      </c>
      <c r="V268" s="16">
        <v>617</v>
      </c>
      <c r="W268" s="17">
        <v>110.9869995</v>
      </c>
      <c r="X268" s="22">
        <f t="shared" si="42"/>
        <v>5.009595740985862</v>
      </c>
      <c r="Y268" s="5">
        <f t="shared" si="49"/>
        <v>265</v>
      </c>
    </row>
    <row r="269" spans="1:25" hidden="1" x14ac:dyDescent="0.25">
      <c r="A269" s="8">
        <v>3213</v>
      </c>
      <c r="B269" s="9" t="s">
        <v>199</v>
      </c>
      <c r="C269" s="10">
        <v>505</v>
      </c>
      <c r="D269" s="11">
        <v>286867.89</v>
      </c>
      <c r="E269" s="11">
        <v>0</v>
      </c>
      <c r="F269" s="11">
        <v>0</v>
      </c>
      <c r="G269" s="11">
        <v>0</v>
      </c>
      <c r="H269" s="11">
        <v>0</v>
      </c>
      <c r="I269" s="11">
        <v>0</v>
      </c>
      <c r="J269" s="11">
        <v>0</v>
      </c>
      <c r="K269" s="11">
        <f t="shared" si="46"/>
        <v>286867.89</v>
      </c>
      <c r="L269" s="41">
        <f t="shared" si="45"/>
        <v>568.05999999999995</v>
      </c>
      <c r="M269" s="41">
        <f t="shared" si="47"/>
        <v>0</v>
      </c>
      <c r="N269" s="41">
        <f t="shared" si="48"/>
        <v>0</v>
      </c>
      <c r="O269" s="41"/>
      <c r="P269" s="58">
        <f t="shared" si="40"/>
        <v>0</v>
      </c>
      <c r="Q269" s="9"/>
      <c r="R269" s="12">
        <f t="shared" si="41"/>
        <v>1078</v>
      </c>
      <c r="S269" s="13">
        <v>2135</v>
      </c>
      <c r="T269" s="14" t="s">
        <v>129</v>
      </c>
      <c r="U269" s="15">
        <v>1</v>
      </c>
      <c r="V269" s="16">
        <v>400</v>
      </c>
      <c r="W269" s="17">
        <v>333.9649963</v>
      </c>
      <c r="X269" s="22">
        <f t="shared" si="42"/>
        <v>1.5121345218657576</v>
      </c>
      <c r="Y269" s="5">
        <f t="shared" si="49"/>
        <v>266</v>
      </c>
    </row>
    <row r="270" spans="1:25" hidden="1" x14ac:dyDescent="0.25">
      <c r="A270" s="8">
        <v>3220</v>
      </c>
      <c r="B270" s="9" t="s">
        <v>200</v>
      </c>
      <c r="C270" s="10">
        <v>1882</v>
      </c>
      <c r="D270" s="11">
        <v>1134004.3799999999</v>
      </c>
      <c r="E270" s="11">
        <v>0</v>
      </c>
      <c r="F270" s="11">
        <v>12663.47</v>
      </c>
      <c r="G270" s="11">
        <v>0</v>
      </c>
      <c r="H270" s="11">
        <v>0</v>
      </c>
      <c r="I270" s="11">
        <v>0</v>
      </c>
      <c r="J270" s="11">
        <v>0</v>
      </c>
      <c r="K270" s="11">
        <f t="shared" si="46"/>
        <v>1121340.9099999999</v>
      </c>
      <c r="L270" s="41">
        <f t="shared" si="45"/>
        <v>595.82000000000005</v>
      </c>
      <c r="M270" s="41">
        <f t="shared" si="47"/>
        <v>0</v>
      </c>
      <c r="N270" s="41">
        <f t="shared" si="48"/>
        <v>0</v>
      </c>
      <c r="O270" s="41"/>
      <c r="P270" s="58">
        <f t="shared" si="40"/>
        <v>0</v>
      </c>
      <c r="Q270" s="9"/>
      <c r="R270" s="12">
        <f t="shared" si="41"/>
        <v>1078</v>
      </c>
      <c r="S270" s="13">
        <v>2142</v>
      </c>
      <c r="T270" s="14" t="s">
        <v>130</v>
      </c>
      <c r="U270" s="15">
        <v>1</v>
      </c>
      <c r="V270" s="16">
        <v>167</v>
      </c>
      <c r="W270" s="17">
        <v>95.804199199999999</v>
      </c>
      <c r="X270" s="22">
        <f t="shared" si="42"/>
        <v>19.644232880347484</v>
      </c>
      <c r="Y270" s="5">
        <f t="shared" si="49"/>
        <v>267</v>
      </c>
    </row>
    <row r="271" spans="1:25" hidden="1" x14ac:dyDescent="0.25">
      <c r="A271" s="24">
        <v>3269</v>
      </c>
      <c r="B271" s="25" t="s">
        <v>201</v>
      </c>
      <c r="C271" s="26">
        <v>27778</v>
      </c>
      <c r="D271" s="27">
        <v>9810832.1300000008</v>
      </c>
      <c r="E271" s="27">
        <v>0</v>
      </c>
      <c r="F271" s="27">
        <v>0</v>
      </c>
      <c r="G271" s="27">
        <v>0</v>
      </c>
      <c r="H271" s="27">
        <v>0</v>
      </c>
      <c r="I271" s="27">
        <v>0</v>
      </c>
      <c r="J271" s="27">
        <v>0</v>
      </c>
      <c r="K271" s="27">
        <f t="shared" si="46"/>
        <v>9810832.1300000008</v>
      </c>
      <c r="L271" s="27">
        <f t="shared" si="45"/>
        <v>353.19</v>
      </c>
      <c r="M271" s="27">
        <f t="shared" si="47"/>
        <v>0</v>
      </c>
      <c r="N271" s="27">
        <f t="shared" si="48"/>
        <v>0</v>
      </c>
      <c r="O271" s="27"/>
      <c r="P271" s="58">
        <f t="shared" ref="P271:P334" si="50">O271*P$429</f>
        <v>0</v>
      </c>
      <c r="Q271" s="9"/>
      <c r="R271" s="12">
        <f t="shared" ref="R271:R334" si="51">A271-S271</f>
        <v>1085</v>
      </c>
      <c r="S271" s="13">
        <v>2184</v>
      </c>
      <c r="T271" s="14" t="s">
        <v>132</v>
      </c>
      <c r="U271" s="15">
        <v>3</v>
      </c>
      <c r="V271" s="16">
        <v>957</v>
      </c>
      <c r="W271" s="17">
        <v>5.8558501999999999</v>
      </c>
      <c r="X271" s="23">
        <f t="shared" ref="X271:X334" si="52">C271/W271</f>
        <v>4743.6322739266798</v>
      </c>
      <c r="Y271" s="5">
        <f t="shared" si="49"/>
        <v>268</v>
      </c>
    </row>
    <row r="272" spans="1:25" hidden="1" x14ac:dyDescent="0.25">
      <c r="A272" s="24">
        <v>3290</v>
      </c>
      <c r="B272" s="25" t="s">
        <v>203</v>
      </c>
      <c r="C272" s="26">
        <v>5295</v>
      </c>
      <c r="D272" s="27">
        <v>1495212.65</v>
      </c>
      <c r="E272" s="27">
        <v>0</v>
      </c>
      <c r="F272" s="27">
        <v>0</v>
      </c>
      <c r="G272" s="27">
        <v>0</v>
      </c>
      <c r="H272" s="27">
        <v>0</v>
      </c>
      <c r="I272" s="27">
        <v>0</v>
      </c>
      <c r="J272" s="27">
        <v>0</v>
      </c>
      <c r="K272" s="27">
        <f t="shared" si="46"/>
        <v>1495212.65</v>
      </c>
      <c r="L272" s="27">
        <f t="shared" si="45"/>
        <v>282.38</v>
      </c>
      <c r="M272" s="27">
        <f t="shared" si="47"/>
        <v>0</v>
      </c>
      <c r="N272" s="27">
        <f t="shared" si="48"/>
        <v>0</v>
      </c>
      <c r="O272" s="27"/>
      <c r="P272" s="58">
        <f t="shared" si="50"/>
        <v>0</v>
      </c>
      <c r="Q272" s="9"/>
      <c r="R272" s="12">
        <f t="shared" si="51"/>
        <v>1092</v>
      </c>
      <c r="S272" s="13">
        <v>2198</v>
      </c>
      <c r="T272" s="14" t="s">
        <v>133</v>
      </c>
      <c r="U272" s="15">
        <v>1</v>
      </c>
      <c r="V272" s="16">
        <v>726</v>
      </c>
      <c r="W272" s="17">
        <v>115.41300200000001</v>
      </c>
      <c r="X272" s="22">
        <f t="shared" si="52"/>
        <v>45.878713041360797</v>
      </c>
      <c r="Y272" s="5">
        <f t="shared" si="49"/>
        <v>269</v>
      </c>
    </row>
    <row r="273" spans="1:25" ht="15.65" hidden="1" customHeight="1" x14ac:dyDescent="0.45">
      <c r="A273" s="24">
        <v>1897</v>
      </c>
      <c r="B273" s="25" t="s">
        <v>117</v>
      </c>
      <c r="C273" s="26">
        <v>428</v>
      </c>
      <c r="D273" s="27">
        <v>423782.28</v>
      </c>
      <c r="E273" s="27">
        <v>0</v>
      </c>
      <c r="F273" s="27">
        <v>0</v>
      </c>
      <c r="G273" s="27">
        <v>0</v>
      </c>
      <c r="H273" s="27">
        <v>0</v>
      </c>
      <c r="I273" s="27">
        <v>0</v>
      </c>
      <c r="J273" s="27">
        <v>0</v>
      </c>
      <c r="K273" s="27">
        <f t="shared" si="46"/>
        <v>423782.28</v>
      </c>
      <c r="L273" s="57">
        <v>0</v>
      </c>
      <c r="M273" s="27">
        <f t="shared" si="47"/>
        <v>0</v>
      </c>
      <c r="N273" s="27">
        <f t="shared" si="48"/>
        <v>0</v>
      </c>
      <c r="O273" s="27"/>
      <c r="P273" s="58">
        <f t="shared" si="50"/>
        <v>0</v>
      </c>
      <c r="Q273" s="9"/>
      <c r="R273" s="12">
        <f t="shared" si="51"/>
        <v>-315</v>
      </c>
      <c r="S273" s="13">
        <v>2212</v>
      </c>
      <c r="T273" s="14" t="s">
        <v>134</v>
      </c>
      <c r="U273" s="15">
        <v>1</v>
      </c>
      <c r="V273" s="16">
        <v>114</v>
      </c>
      <c r="W273" s="17">
        <v>159.0500031</v>
      </c>
      <c r="X273" s="22">
        <f t="shared" si="52"/>
        <v>2.6909776275257427</v>
      </c>
      <c r="Y273" s="5">
        <f t="shared" si="49"/>
        <v>270</v>
      </c>
    </row>
    <row r="274" spans="1:25" hidden="1" x14ac:dyDescent="0.25">
      <c r="A274" s="8">
        <v>3311</v>
      </c>
      <c r="B274" s="9" t="s">
        <v>206</v>
      </c>
      <c r="C274" s="10">
        <v>2188</v>
      </c>
      <c r="D274" s="11">
        <v>674872.83</v>
      </c>
      <c r="E274" s="11">
        <v>0</v>
      </c>
      <c r="F274" s="11">
        <v>0</v>
      </c>
      <c r="G274" s="11">
        <v>0</v>
      </c>
      <c r="H274" s="11">
        <v>0</v>
      </c>
      <c r="I274" s="11">
        <v>0</v>
      </c>
      <c r="J274" s="11">
        <v>0</v>
      </c>
      <c r="K274" s="11">
        <f t="shared" si="46"/>
        <v>674872.83</v>
      </c>
      <c r="L274" s="41">
        <f t="shared" ref="L274:L310" si="53">ROUND((K274/C274),2)</f>
        <v>308.44</v>
      </c>
      <c r="M274" s="41">
        <f t="shared" si="47"/>
        <v>0</v>
      </c>
      <c r="N274" s="41">
        <f t="shared" si="48"/>
        <v>0</v>
      </c>
      <c r="O274" s="41"/>
      <c r="P274" s="58">
        <f t="shared" si="50"/>
        <v>0</v>
      </c>
      <c r="Q274" s="9"/>
      <c r="R274" s="12">
        <f t="shared" si="51"/>
        <v>1094</v>
      </c>
      <c r="S274" s="13">
        <v>2217</v>
      </c>
      <c r="T274" s="14" t="s">
        <v>135</v>
      </c>
      <c r="U274" s="15">
        <v>1</v>
      </c>
      <c r="V274" s="16">
        <v>2029</v>
      </c>
      <c r="W274" s="17">
        <v>21.540599799999999</v>
      </c>
      <c r="X274" s="23">
        <f t="shared" si="52"/>
        <v>101.57563021991616</v>
      </c>
      <c r="Y274" s="5">
        <f t="shared" si="49"/>
        <v>271</v>
      </c>
    </row>
    <row r="275" spans="1:25" hidden="1" x14ac:dyDescent="0.25">
      <c r="A275" s="8">
        <v>3318</v>
      </c>
      <c r="B275" s="9" t="s">
        <v>207</v>
      </c>
      <c r="C275" s="10">
        <v>504</v>
      </c>
      <c r="D275" s="11">
        <v>291566.24</v>
      </c>
      <c r="E275" s="11">
        <v>0</v>
      </c>
      <c r="F275" s="11">
        <v>0</v>
      </c>
      <c r="G275" s="11">
        <v>10275</v>
      </c>
      <c r="H275" s="11">
        <v>0</v>
      </c>
      <c r="I275" s="11">
        <v>0</v>
      </c>
      <c r="J275" s="11">
        <v>0</v>
      </c>
      <c r="K275" s="11">
        <f t="shared" si="46"/>
        <v>281291.24</v>
      </c>
      <c r="L275" s="41">
        <f t="shared" si="53"/>
        <v>558.12</v>
      </c>
      <c r="M275" s="41">
        <f t="shared" si="47"/>
        <v>0</v>
      </c>
      <c r="N275" s="41">
        <f t="shared" si="48"/>
        <v>0</v>
      </c>
      <c r="O275" s="41"/>
      <c r="P275" s="58">
        <f t="shared" si="50"/>
        <v>0</v>
      </c>
      <c r="Q275" s="9"/>
      <c r="R275" s="12">
        <f t="shared" si="51"/>
        <v>1092</v>
      </c>
      <c r="S275" s="13">
        <v>2226</v>
      </c>
      <c r="T275" s="14" t="s">
        <v>136</v>
      </c>
      <c r="U275" s="15">
        <v>1</v>
      </c>
      <c r="V275" s="16">
        <v>243</v>
      </c>
      <c r="W275" s="17">
        <v>77.667297399999995</v>
      </c>
      <c r="X275" s="22">
        <f t="shared" si="52"/>
        <v>6.4892176871343024</v>
      </c>
      <c r="Y275" s="5">
        <f t="shared" si="49"/>
        <v>272</v>
      </c>
    </row>
    <row r="276" spans="1:25" hidden="1" x14ac:dyDescent="0.25">
      <c r="A276" s="8">
        <v>3325</v>
      </c>
      <c r="B276" s="9" t="s">
        <v>208</v>
      </c>
      <c r="C276" s="10">
        <v>806</v>
      </c>
      <c r="D276" s="11">
        <v>494875.91</v>
      </c>
      <c r="E276" s="11">
        <v>0</v>
      </c>
      <c r="F276" s="11">
        <v>0</v>
      </c>
      <c r="G276" s="11">
        <v>0</v>
      </c>
      <c r="H276" s="11">
        <v>0</v>
      </c>
      <c r="I276" s="11">
        <v>0</v>
      </c>
      <c r="J276" s="11">
        <v>0</v>
      </c>
      <c r="K276" s="11">
        <f t="shared" si="46"/>
        <v>494875.91</v>
      </c>
      <c r="L276" s="41">
        <f t="shared" si="53"/>
        <v>613.99</v>
      </c>
      <c r="M276" s="41">
        <f t="shared" si="47"/>
        <v>0</v>
      </c>
      <c r="N276" s="41">
        <f t="shared" si="48"/>
        <v>0</v>
      </c>
      <c r="O276" s="41"/>
      <c r="P276" s="58">
        <f t="shared" si="50"/>
        <v>0</v>
      </c>
      <c r="Q276" s="9"/>
      <c r="R276" s="12">
        <f t="shared" si="51"/>
        <v>1092</v>
      </c>
      <c r="S276" s="13">
        <v>2233</v>
      </c>
      <c r="T276" s="14" t="s">
        <v>137</v>
      </c>
      <c r="U276" s="15">
        <v>1</v>
      </c>
      <c r="V276" s="16">
        <v>893</v>
      </c>
      <c r="W276" s="17">
        <v>262.72601320000001</v>
      </c>
      <c r="X276" s="22">
        <f t="shared" si="52"/>
        <v>3.0678347765526857</v>
      </c>
      <c r="Y276" s="5">
        <f t="shared" si="49"/>
        <v>273</v>
      </c>
    </row>
    <row r="277" spans="1:25" hidden="1" x14ac:dyDescent="0.25">
      <c r="A277" s="8">
        <v>3332</v>
      </c>
      <c r="B277" s="9" t="s">
        <v>209</v>
      </c>
      <c r="C277" s="10">
        <v>1106</v>
      </c>
      <c r="D277" s="11">
        <v>609134.56999999995</v>
      </c>
      <c r="E277" s="11">
        <v>0</v>
      </c>
      <c r="F277" s="11">
        <v>0</v>
      </c>
      <c r="G277" s="11">
        <v>3288.93</v>
      </c>
      <c r="H277" s="11">
        <v>0</v>
      </c>
      <c r="I277" s="11">
        <v>0</v>
      </c>
      <c r="J277" s="11">
        <v>0</v>
      </c>
      <c r="K277" s="11">
        <f t="shared" si="46"/>
        <v>605845.6399999999</v>
      </c>
      <c r="L277" s="41">
        <f t="shared" si="53"/>
        <v>547.78</v>
      </c>
      <c r="M277" s="41">
        <f t="shared" si="47"/>
        <v>0</v>
      </c>
      <c r="N277" s="41">
        <f t="shared" si="48"/>
        <v>0</v>
      </c>
      <c r="O277" s="41"/>
      <c r="P277" s="58">
        <f t="shared" si="50"/>
        <v>0</v>
      </c>
      <c r="Q277" s="9"/>
      <c r="R277" s="12">
        <f t="shared" si="51"/>
        <v>1043</v>
      </c>
      <c r="S277" s="13">
        <v>2289</v>
      </c>
      <c r="T277" s="14" t="s">
        <v>139</v>
      </c>
      <c r="U277" s="15">
        <v>1</v>
      </c>
      <c r="V277" s="16">
        <v>22192</v>
      </c>
      <c r="W277" s="17">
        <v>96.682502700000001</v>
      </c>
      <c r="X277" s="23">
        <f t="shared" si="52"/>
        <v>11.439505278756091</v>
      </c>
      <c r="Y277" s="5">
        <f t="shared" si="49"/>
        <v>274</v>
      </c>
    </row>
    <row r="278" spans="1:25" hidden="1" x14ac:dyDescent="0.25">
      <c r="A278" s="8">
        <v>3339</v>
      </c>
      <c r="B278" s="9" t="s">
        <v>210</v>
      </c>
      <c r="C278" s="10">
        <v>3974</v>
      </c>
      <c r="D278" s="11">
        <v>1638908.45</v>
      </c>
      <c r="E278" s="11">
        <v>0</v>
      </c>
      <c r="F278" s="11">
        <v>0</v>
      </c>
      <c r="G278" s="11">
        <v>4084.98</v>
      </c>
      <c r="H278" s="11">
        <v>0</v>
      </c>
      <c r="I278" s="11">
        <v>0</v>
      </c>
      <c r="J278" s="11">
        <v>0</v>
      </c>
      <c r="K278" s="11">
        <f t="shared" si="46"/>
        <v>1634823.47</v>
      </c>
      <c r="L278" s="41">
        <f t="shared" si="53"/>
        <v>411.38</v>
      </c>
      <c r="M278" s="41">
        <f t="shared" si="47"/>
        <v>0</v>
      </c>
      <c r="N278" s="41">
        <f t="shared" si="48"/>
        <v>0</v>
      </c>
      <c r="O278" s="41"/>
      <c r="P278" s="58">
        <f t="shared" si="50"/>
        <v>0</v>
      </c>
      <c r="Q278" s="9"/>
      <c r="R278" s="12">
        <f t="shared" si="51"/>
        <v>1029</v>
      </c>
      <c r="S278" s="13">
        <v>2310</v>
      </c>
      <c r="T278" s="14" t="s">
        <v>142</v>
      </c>
      <c r="U278" s="15">
        <v>1</v>
      </c>
      <c r="V278" s="16">
        <v>254</v>
      </c>
      <c r="W278" s="17">
        <v>41.166698500000003</v>
      </c>
      <c r="X278" s="22">
        <f t="shared" si="52"/>
        <v>96.534338307454988</v>
      </c>
      <c r="Y278" s="5">
        <f t="shared" si="49"/>
        <v>275</v>
      </c>
    </row>
    <row r="279" spans="1:25" hidden="1" x14ac:dyDescent="0.25">
      <c r="A279" s="8">
        <v>3360</v>
      </c>
      <c r="B279" s="9" t="s">
        <v>211</v>
      </c>
      <c r="C279" s="10">
        <v>1448</v>
      </c>
      <c r="D279" s="11">
        <v>811772.18</v>
      </c>
      <c r="E279" s="11">
        <v>0</v>
      </c>
      <c r="F279" s="11">
        <v>0</v>
      </c>
      <c r="G279" s="11">
        <v>0</v>
      </c>
      <c r="H279" s="11">
        <v>0</v>
      </c>
      <c r="I279" s="11">
        <v>0</v>
      </c>
      <c r="J279" s="11">
        <v>0</v>
      </c>
      <c r="K279" s="11">
        <f t="shared" si="46"/>
        <v>811772.18</v>
      </c>
      <c r="L279" s="41">
        <f t="shared" si="53"/>
        <v>560.62</v>
      </c>
      <c r="M279" s="41">
        <f t="shared" si="47"/>
        <v>0</v>
      </c>
      <c r="N279" s="41">
        <f t="shared" si="48"/>
        <v>0</v>
      </c>
      <c r="O279" s="41"/>
      <c r="P279" s="58">
        <f t="shared" si="50"/>
        <v>0</v>
      </c>
      <c r="Q279" s="9"/>
      <c r="R279" s="12">
        <f t="shared" si="51"/>
        <v>1064</v>
      </c>
      <c r="S279" s="13">
        <v>2296</v>
      </c>
      <c r="T279" s="14" t="s">
        <v>140</v>
      </c>
      <c r="U279" s="15">
        <v>1</v>
      </c>
      <c r="V279" s="16">
        <v>2415</v>
      </c>
      <c r="W279" s="17">
        <v>5.5665497999999998</v>
      </c>
      <c r="X279" s="23">
        <f t="shared" si="52"/>
        <v>260.12522155105842</v>
      </c>
      <c r="Y279" s="5">
        <f t="shared" si="49"/>
        <v>276</v>
      </c>
    </row>
    <row r="280" spans="1:25" hidden="1" x14ac:dyDescent="0.25">
      <c r="A280" s="8">
        <v>3367</v>
      </c>
      <c r="B280" s="9" t="s">
        <v>212</v>
      </c>
      <c r="C280" s="10">
        <v>1089</v>
      </c>
      <c r="D280" s="11">
        <v>641505.44999999995</v>
      </c>
      <c r="E280" s="11">
        <v>0</v>
      </c>
      <c r="F280" s="11">
        <v>0</v>
      </c>
      <c r="G280" s="11">
        <v>13071</v>
      </c>
      <c r="H280" s="11">
        <v>0</v>
      </c>
      <c r="I280" s="11">
        <v>0</v>
      </c>
      <c r="J280" s="11">
        <v>0</v>
      </c>
      <c r="K280" s="11">
        <f t="shared" si="46"/>
        <v>628434.44999999995</v>
      </c>
      <c r="L280" s="41">
        <f t="shared" si="53"/>
        <v>577.07000000000005</v>
      </c>
      <c r="M280" s="41">
        <f t="shared" si="47"/>
        <v>0</v>
      </c>
      <c r="N280" s="41">
        <f t="shared" si="48"/>
        <v>0</v>
      </c>
      <c r="O280" s="41"/>
      <c r="P280" s="58">
        <f t="shared" si="50"/>
        <v>0</v>
      </c>
      <c r="Q280" s="9"/>
      <c r="R280" s="12">
        <f t="shared" si="51"/>
        <v>1064</v>
      </c>
      <c r="S280" s="13">
        <v>2303</v>
      </c>
      <c r="T280" s="14" t="s">
        <v>141</v>
      </c>
      <c r="U280" s="15">
        <v>1</v>
      </c>
      <c r="V280" s="16">
        <v>3406</v>
      </c>
      <c r="W280" s="17">
        <v>7.3814802000000004</v>
      </c>
      <c r="X280" s="23">
        <f t="shared" si="52"/>
        <v>147.53138537173072</v>
      </c>
      <c r="Y280" s="5">
        <f t="shared" si="49"/>
        <v>277</v>
      </c>
    </row>
    <row r="281" spans="1:25" hidden="1" x14ac:dyDescent="0.25">
      <c r="A281" s="24">
        <v>3381</v>
      </c>
      <c r="B281" s="25" t="s">
        <v>213</v>
      </c>
      <c r="C281" s="26">
        <v>2213</v>
      </c>
      <c r="D281" s="27">
        <v>680789.71</v>
      </c>
      <c r="E281" s="27">
        <v>10700</v>
      </c>
      <c r="F281" s="27">
        <v>0</v>
      </c>
      <c r="G281" s="27">
        <v>0</v>
      </c>
      <c r="H281" s="27">
        <v>0</v>
      </c>
      <c r="I281" s="27">
        <v>0</v>
      </c>
      <c r="J281" s="27">
        <v>0</v>
      </c>
      <c r="K281" s="27">
        <f t="shared" si="46"/>
        <v>670089.71</v>
      </c>
      <c r="L281" s="27">
        <f t="shared" si="53"/>
        <v>302.8</v>
      </c>
      <c r="M281" s="27">
        <f t="shared" si="47"/>
        <v>0</v>
      </c>
      <c r="N281" s="27">
        <f t="shared" si="48"/>
        <v>0</v>
      </c>
      <c r="O281" s="27"/>
      <c r="P281" s="58">
        <f t="shared" si="50"/>
        <v>0</v>
      </c>
      <c r="Q281" s="9"/>
      <c r="R281" s="12">
        <f t="shared" si="51"/>
        <v>987</v>
      </c>
      <c r="S281" s="13">
        <v>2394</v>
      </c>
      <c r="T281" s="14" t="s">
        <v>143</v>
      </c>
      <c r="U281" s="15">
        <v>1</v>
      </c>
      <c r="V281" s="16">
        <v>427</v>
      </c>
      <c r="W281" s="17">
        <v>148.99800110000001</v>
      </c>
      <c r="X281" s="22">
        <f t="shared" si="52"/>
        <v>14.852548246702618</v>
      </c>
      <c r="Y281" s="5">
        <f t="shared" si="49"/>
        <v>278</v>
      </c>
    </row>
    <row r="282" spans="1:25" hidden="1" x14ac:dyDescent="0.25">
      <c r="A282" s="8">
        <v>3409</v>
      </c>
      <c r="B282" s="9" t="s">
        <v>214</v>
      </c>
      <c r="C282" s="10">
        <v>2134</v>
      </c>
      <c r="D282" s="11">
        <v>1085109.71</v>
      </c>
      <c r="E282" s="11">
        <v>0</v>
      </c>
      <c r="F282" s="11">
        <v>0</v>
      </c>
      <c r="G282" s="11">
        <v>0</v>
      </c>
      <c r="H282" s="11">
        <v>0</v>
      </c>
      <c r="I282" s="11">
        <v>0</v>
      </c>
      <c r="J282" s="11">
        <v>0</v>
      </c>
      <c r="K282" s="11">
        <f t="shared" si="46"/>
        <v>1085109.71</v>
      </c>
      <c r="L282" s="41">
        <f t="shared" si="53"/>
        <v>508.49</v>
      </c>
      <c r="M282" s="41">
        <f t="shared" si="47"/>
        <v>0</v>
      </c>
      <c r="N282" s="41">
        <f t="shared" si="48"/>
        <v>0</v>
      </c>
      <c r="O282" s="41"/>
      <c r="P282" s="58">
        <f t="shared" si="50"/>
        <v>0</v>
      </c>
      <c r="Q282" s="9"/>
      <c r="R282" s="12">
        <f t="shared" si="51"/>
        <v>994</v>
      </c>
      <c r="S282" s="13">
        <v>2415</v>
      </c>
      <c r="T282" s="14" t="s">
        <v>144</v>
      </c>
      <c r="U282" s="15">
        <v>1</v>
      </c>
      <c r="V282" s="16">
        <v>269</v>
      </c>
      <c r="W282" s="17">
        <v>55.893001599999998</v>
      </c>
      <c r="X282" s="22">
        <f t="shared" si="52"/>
        <v>38.180093015437556</v>
      </c>
      <c r="Y282" s="5">
        <f t="shared" si="49"/>
        <v>279</v>
      </c>
    </row>
    <row r="283" spans="1:25" hidden="1" x14ac:dyDescent="0.25">
      <c r="A283" s="8">
        <v>3427</v>
      </c>
      <c r="B283" s="9" t="s">
        <v>215</v>
      </c>
      <c r="C283" s="10">
        <v>308</v>
      </c>
      <c r="D283" s="11">
        <v>177455.86</v>
      </c>
      <c r="E283" s="11">
        <v>0</v>
      </c>
      <c r="F283" s="11">
        <v>0</v>
      </c>
      <c r="G283" s="11">
        <v>0</v>
      </c>
      <c r="H283" s="11">
        <v>0</v>
      </c>
      <c r="I283" s="11">
        <v>0</v>
      </c>
      <c r="J283" s="11">
        <v>0</v>
      </c>
      <c r="K283" s="11">
        <f t="shared" si="46"/>
        <v>177455.86</v>
      </c>
      <c r="L283" s="41">
        <f t="shared" si="53"/>
        <v>576.16</v>
      </c>
      <c r="M283" s="41">
        <f t="shared" si="47"/>
        <v>0</v>
      </c>
      <c r="N283" s="41">
        <f t="shared" si="48"/>
        <v>0</v>
      </c>
      <c r="O283" s="41"/>
      <c r="P283" s="58">
        <f t="shared" si="50"/>
        <v>0</v>
      </c>
      <c r="Q283" s="9"/>
      <c r="R283" s="12">
        <f t="shared" si="51"/>
        <v>1007</v>
      </c>
      <c r="S283" s="13">
        <v>2420</v>
      </c>
      <c r="T283" s="14" t="s">
        <v>145</v>
      </c>
      <c r="U283" s="15">
        <v>1</v>
      </c>
      <c r="V283" s="16">
        <v>4832</v>
      </c>
      <c r="W283" s="17">
        <v>38.179599799999998</v>
      </c>
      <c r="X283" s="23">
        <f t="shared" si="52"/>
        <v>8.0671353710732188</v>
      </c>
      <c r="Y283" s="5">
        <f t="shared" si="49"/>
        <v>280</v>
      </c>
    </row>
    <row r="284" spans="1:25" hidden="1" x14ac:dyDescent="0.25">
      <c r="A284" s="8">
        <v>3428</v>
      </c>
      <c r="B284" s="9" t="s">
        <v>216</v>
      </c>
      <c r="C284" s="10">
        <v>771</v>
      </c>
      <c r="D284" s="11">
        <v>392896.96</v>
      </c>
      <c r="E284" s="11">
        <v>0</v>
      </c>
      <c r="F284" s="11">
        <v>139.69999999999999</v>
      </c>
      <c r="G284" s="11">
        <v>0</v>
      </c>
      <c r="H284" s="11">
        <v>0</v>
      </c>
      <c r="I284" s="11">
        <v>0</v>
      </c>
      <c r="J284" s="11">
        <v>0</v>
      </c>
      <c r="K284" s="11">
        <f t="shared" si="46"/>
        <v>392757.26</v>
      </c>
      <c r="L284" s="41">
        <f t="shared" si="53"/>
        <v>509.41</v>
      </c>
      <c r="M284" s="41">
        <f t="shared" si="47"/>
        <v>0</v>
      </c>
      <c r="N284" s="41">
        <f t="shared" si="48"/>
        <v>0</v>
      </c>
      <c r="O284" s="41"/>
      <c r="P284" s="58">
        <f t="shared" si="50"/>
        <v>0</v>
      </c>
      <c r="Q284" s="9"/>
      <c r="R284" s="12">
        <f t="shared" si="51"/>
        <v>985</v>
      </c>
      <c r="S284" s="13">
        <v>2443</v>
      </c>
      <c r="T284" s="14" t="s">
        <v>148</v>
      </c>
      <c r="U284" s="15">
        <v>3</v>
      </c>
      <c r="V284" s="16">
        <v>2043</v>
      </c>
      <c r="W284" s="17">
        <v>48.953399699999999</v>
      </c>
      <c r="X284" s="22">
        <f t="shared" si="52"/>
        <v>15.74967223369371</v>
      </c>
      <c r="Y284" s="5">
        <f t="shared" si="49"/>
        <v>281</v>
      </c>
    </row>
    <row r="285" spans="1:25" hidden="1" x14ac:dyDescent="0.25">
      <c r="A285" s="24">
        <v>3430</v>
      </c>
      <c r="B285" s="25" t="s">
        <v>217</v>
      </c>
      <c r="C285" s="26">
        <v>3731</v>
      </c>
      <c r="D285" s="27">
        <v>858894.65</v>
      </c>
      <c r="E285" s="27">
        <v>0</v>
      </c>
      <c r="F285" s="27">
        <v>0</v>
      </c>
      <c r="G285" s="27">
        <v>0</v>
      </c>
      <c r="H285" s="27">
        <v>0</v>
      </c>
      <c r="I285" s="27">
        <v>0</v>
      </c>
      <c r="J285" s="27">
        <v>0</v>
      </c>
      <c r="K285" s="27">
        <f t="shared" si="46"/>
        <v>858894.65</v>
      </c>
      <c r="L285" s="27">
        <f t="shared" si="53"/>
        <v>230.2</v>
      </c>
      <c r="M285" s="27">
        <f t="shared" si="47"/>
        <v>0</v>
      </c>
      <c r="N285" s="27">
        <f t="shared" si="48"/>
        <v>0</v>
      </c>
      <c r="O285" s="27"/>
      <c r="P285" s="58">
        <f t="shared" si="50"/>
        <v>0</v>
      </c>
      <c r="Q285" s="9"/>
      <c r="R285" s="12">
        <f t="shared" si="51"/>
        <v>994</v>
      </c>
      <c r="S285" s="13">
        <v>2436</v>
      </c>
      <c r="T285" s="14" t="s">
        <v>147</v>
      </c>
      <c r="U285" s="15">
        <v>2</v>
      </c>
      <c r="V285" s="16">
        <v>1503</v>
      </c>
      <c r="W285" s="17">
        <v>181.33099369999999</v>
      </c>
      <c r="X285" s="22">
        <f t="shared" si="52"/>
        <v>20.575633121895809</v>
      </c>
      <c r="Y285" s="5">
        <f t="shared" si="49"/>
        <v>282</v>
      </c>
    </row>
    <row r="286" spans="1:25" hidden="1" x14ac:dyDescent="0.25">
      <c r="A286" s="24">
        <v>3437</v>
      </c>
      <c r="B286" s="25" t="s">
        <v>219</v>
      </c>
      <c r="C286" s="26">
        <v>3820</v>
      </c>
      <c r="D286" s="27">
        <v>1563752.82</v>
      </c>
      <c r="E286" s="27">
        <v>28555.54</v>
      </c>
      <c r="F286" s="27">
        <v>0</v>
      </c>
      <c r="G286" s="27">
        <v>0</v>
      </c>
      <c r="H286" s="27">
        <v>0</v>
      </c>
      <c r="I286" s="27">
        <v>0</v>
      </c>
      <c r="J286" s="27">
        <v>0</v>
      </c>
      <c r="K286" s="27">
        <f t="shared" si="46"/>
        <v>1535197.28</v>
      </c>
      <c r="L286" s="27">
        <f t="shared" si="53"/>
        <v>401.88</v>
      </c>
      <c r="M286" s="27">
        <f t="shared" si="47"/>
        <v>0</v>
      </c>
      <c r="N286" s="27">
        <f t="shared" si="48"/>
        <v>0</v>
      </c>
      <c r="O286" s="27"/>
      <c r="P286" s="58">
        <f t="shared" si="50"/>
        <v>0</v>
      </c>
      <c r="Q286" s="9"/>
      <c r="R286" s="12">
        <f t="shared" si="51"/>
        <v>977</v>
      </c>
      <c r="S286" s="13">
        <v>2460</v>
      </c>
      <c r="T286" s="14" t="s">
        <v>150</v>
      </c>
      <c r="U286" s="15">
        <v>3</v>
      </c>
      <c r="V286" s="16">
        <v>1224</v>
      </c>
      <c r="W286" s="17">
        <v>9.6076803000000002</v>
      </c>
      <c r="X286" s="23">
        <f t="shared" si="52"/>
        <v>397.59857538140608</v>
      </c>
      <c r="Y286" s="5">
        <f t="shared" si="49"/>
        <v>283</v>
      </c>
    </row>
    <row r="287" spans="1:25" hidden="1" x14ac:dyDescent="0.25">
      <c r="A287" s="8">
        <v>3444</v>
      </c>
      <c r="B287" s="9" t="s">
        <v>220</v>
      </c>
      <c r="C287" s="10">
        <v>3488</v>
      </c>
      <c r="D287" s="11">
        <v>1784710.26</v>
      </c>
      <c r="E287" s="11">
        <v>0</v>
      </c>
      <c r="F287" s="11">
        <v>0</v>
      </c>
      <c r="G287" s="11">
        <v>0</v>
      </c>
      <c r="H287" s="11">
        <v>0</v>
      </c>
      <c r="I287" s="11">
        <v>0</v>
      </c>
      <c r="J287" s="11">
        <v>0</v>
      </c>
      <c r="K287" s="11">
        <f t="shared" si="46"/>
        <v>1784710.26</v>
      </c>
      <c r="L287" s="41">
        <f t="shared" si="53"/>
        <v>511.67</v>
      </c>
      <c r="M287" s="41">
        <f t="shared" si="47"/>
        <v>0</v>
      </c>
      <c r="N287" s="41">
        <f t="shared" si="48"/>
        <v>0</v>
      </c>
      <c r="O287" s="41"/>
      <c r="P287" s="58">
        <f t="shared" si="50"/>
        <v>0</v>
      </c>
      <c r="Q287" s="9"/>
      <c r="R287" s="12">
        <f t="shared" si="51"/>
        <v>966</v>
      </c>
      <c r="S287" s="13">
        <v>2478</v>
      </c>
      <c r="T287" s="14" t="s">
        <v>151</v>
      </c>
      <c r="U287" s="15">
        <v>1</v>
      </c>
      <c r="V287" s="16">
        <v>1812</v>
      </c>
      <c r="W287" s="17">
        <v>612.48901369999999</v>
      </c>
      <c r="X287" s="22">
        <f t="shared" si="52"/>
        <v>5.6947960240613211</v>
      </c>
      <c r="Y287" s="5">
        <f t="shared" si="49"/>
        <v>284</v>
      </c>
    </row>
    <row r="288" spans="1:25" hidden="1" x14ac:dyDescent="0.25">
      <c r="A288" s="24">
        <v>3479</v>
      </c>
      <c r="B288" s="25" t="s">
        <v>221</v>
      </c>
      <c r="C288" s="26">
        <v>3530</v>
      </c>
      <c r="D288" s="27">
        <v>1750065.02</v>
      </c>
      <c r="E288" s="27">
        <v>0</v>
      </c>
      <c r="F288" s="27">
        <v>0</v>
      </c>
      <c r="G288" s="27">
        <v>0</v>
      </c>
      <c r="H288" s="27">
        <v>0</v>
      </c>
      <c r="I288" s="27">
        <v>0</v>
      </c>
      <c r="J288" s="27">
        <v>0</v>
      </c>
      <c r="K288" s="27">
        <f t="shared" si="46"/>
        <v>1750065.02</v>
      </c>
      <c r="L288" s="27">
        <f t="shared" si="53"/>
        <v>495.77</v>
      </c>
      <c r="M288" s="27">
        <f t="shared" si="47"/>
        <v>0</v>
      </c>
      <c r="N288" s="27">
        <f t="shared" si="48"/>
        <v>0</v>
      </c>
      <c r="O288" s="27"/>
      <c r="P288" s="58">
        <f t="shared" si="50"/>
        <v>0</v>
      </c>
      <c r="Q288" s="9"/>
      <c r="R288" s="12">
        <f t="shared" si="51"/>
        <v>954</v>
      </c>
      <c r="S288" s="13">
        <v>2525</v>
      </c>
      <c r="T288" s="14" t="s">
        <v>153</v>
      </c>
      <c r="U288" s="15">
        <v>3</v>
      </c>
      <c r="V288" s="16">
        <v>346</v>
      </c>
      <c r="W288" s="17">
        <v>82.184097300000005</v>
      </c>
      <c r="X288" s="22">
        <f t="shared" si="52"/>
        <v>42.952348641298514</v>
      </c>
      <c r="Y288" s="5">
        <f t="shared" si="49"/>
        <v>285</v>
      </c>
    </row>
    <row r="289" spans="1:25" hidden="1" x14ac:dyDescent="0.25">
      <c r="A289" s="24">
        <v>3528</v>
      </c>
      <c r="B289" s="25" t="s">
        <v>226</v>
      </c>
      <c r="C289" s="26">
        <v>818</v>
      </c>
      <c r="D289" s="27">
        <v>250081.55</v>
      </c>
      <c r="E289" s="27">
        <v>9263.02</v>
      </c>
      <c r="F289" s="27">
        <v>0</v>
      </c>
      <c r="G289" s="27">
        <v>0</v>
      </c>
      <c r="H289" s="27">
        <v>0</v>
      </c>
      <c r="I289" s="27">
        <v>0</v>
      </c>
      <c r="J289" s="27">
        <v>0</v>
      </c>
      <c r="K289" s="27">
        <f t="shared" si="46"/>
        <v>240818.53</v>
      </c>
      <c r="L289" s="27">
        <f t="shared" si="53"/>
        <v>294.39999999999998</v>
      </c>
      <c r="M289" s="27">
        <f t="shared" si="47"/>
        <v>0</v>
      </c>
      <c r="N289" s="27">
        <f t="shared" si="48"/>
        <v>0</v>
      </c>
      <c r="O289" s="27"/>
      <c r="P289" s="58">
        <f t="shared" si="50"/>
        <v>0</v>
      </c>
      <c r="Q289" s="9"/>
      <c r="R289" s="12">
        <f t="shared" si="51"/>
        <v>1001</v>
      </c>
      <c r="S289" s="13">
        <v>2527</v>
      </c>
      <c r="T289" s="14" t="s">
        <v>154</v>
      </c>
      <c r="U289" s="15">
        <v>1</v>
      </c>
      <c r="V289" s="16">
        <v>311</v>
      </c>
      <c r="W289" s="17">
        <v>72.6604004</v>
      </c>
      <c r="X289" s="22">
        <f t="shared" si="52"/>
        <v>11.257851532566011</v>
      </c>
      <c r="Y289" s="5">
        <f t="shared" si="49"/>
        <v>286</v>
      </c>
    </row>
    <row r="290" spans="1:25" hidden="1" x14ac:dyDescent="0.25">
      <c r="A290" s="24">
        <v>3549</v>
      </c>
      <c r="B290" s="25" t="s">
        <v>228</v>
      </c>
      <c r="C290" s="26">
        <v>7216</v>
      </c>
      <c r="D290" s="27">
        <v>2953084.67</v>
      </c>
      <c r="E290" s="27">
        <v>928</v>
      </c>
      <c r="F290" s="27">
        <v>93983.65</v>
      </c>
      <c r="G290" s="27">
        <v>29329.47</v>
      </c>
      <c r="H290" s="27">
        <v>0</v>
      </c>
      <c r="I290" s="27">
        <v>0</v>
      </c>
      <c r="J290" s="27">
        <v>0</v>
      </c>
      <c r="K290" s="27">
        <f t="shared" si="46"/>
        <v>2828843.55</v>
      </c>
      <c r="L290" s="27">
        <f t="shared" si="53"/>
        <v>392.02</v>
      </c>
      <c r="M290" s="27">
        <f t="shared" si="47"/>
        <v>0</v>
      </c>
      <c r="N290" s="27">
        <f t="shared" si="48"/>
        <v>0</v>
      </c>
      <c r="O290" s="27"/>
      <c r="P290" s="58">
        <f t="shared" si="50"/>
        <v>0</v>
      </c>
      <c r="Q290" s="9"/>
      <c r="R290" s="12">
        <f t="shared" si="51"/>
        <v>1015</v>
      </c>
      <c r="S290" s="13">
        <v>2534</v>
      </c>
      <c r="T290" s="14" t="s">
        <v>155</v>
      </c>
      <c r="U290" s="15">
        <v>1</v>
      </c>
      <c r="V290" s="16">
        <v>453</v>
      </c>
      <c r="W290" s="17">
        <v>53.170101199999998</v>
      </c>
      <c r="X290" s="22">
        <f t="shared" si="52"/>
        <v>135.71537080316861</v>
      </c>
      <c r="Y290" s="5">
        <f t="shared" si="49"/>
        <v>287</v>
      </c>
    </row>
    <row r="291" spans="1:25" hidden="1" x14ac:dyDescent="0.25">
      <c r="A291" s="8">
        <v>3612</v>
      </c>
      <c r="B291" s="9" t="s">
        <v>229</v>
      </c>
      <c r="C291" s="10">
        <v>3557</v>
      </c>
      <c r="D291" s="11">
        <v>1141932.77</v>
      </c>
      <c r="E291" s="11">
        <v>131226.31</v>
      </c>
      <c r="F291" s="11">
        <v>0</v>
      </c>
      <c r="G291" s="11">
        <v>0</v>
      </c>
      <c r="H291" s="11">
        <v>0</v>
      </c>
      <c r="I291" s="11">
        <v>0</v>
      </c>
      <c r="J291" s="11">
        <v>0</v>
      </c>
      <c r="K291" s="11">
        <f t="shared" si="46"/>
        <v>1010706.46</v>
      </c>
      <c r="L291" s="41">
        <f t="shared" si="53"/>
        <v>284.14999999999998</v>
      </c>
      <c r="M291" s="41">
        <f t="shared" si="47"/>
        <v>0</v>
      </c>
      <c r="N291" s="41">
        <f t="shared" si="48"/>
        <v>0</v>
      </c>
      <c r="O291" s="41"/>
      <c r="P291" s="58">
        <f t="shared" si="50"/>
        <v>0</v>
      </c>
      <c r="Q291" s="9"/>
      <c r="R291" s="12">
        <f t="shared" si="51"/>
        <v>1071</v>
      </c>
      <c r="S291" s="13">
        <v>2541</v>
      </c>
      <c r="T291" s="14" t="s">
        <v>156</v>
      </c>
      <c r="U291" s="15">
        <v>1</v>
      </c>
      <c r="V291" s="16">
        <v>541</v>
      </c>
      <c r="W291" s="17">
        <v>139.5379944</v>
      </c>
      <c r="X291" s="22">
        <f t="shared" si="52"/>
        <v>25.491265051463287</v>
      </c>
      <c r="Y291" s="5">
        <f t="shared" si="49"/>
        <v>288</v>
      </c>
    </row>
    <row r="292" spans="1:25" hidden="1" x14ac:dyDescent="0.25">
      <c r="A292" s="24">
        <v>3619</v>
      </c>
      <c r="B292" s="25" t="s">
        <v>230</v>
      </c>
      <c r="C292" s="26">
        <v>77164</v>
      </c>
      <c r="D292" s="27">
        <v>44899505</v>
      </c>
      <c r="E292" s="27">
        <v>451478</v>
      </c>
      <c r="F292" s="27">
        <v>1789836</v>
      </c>
      <c r="G292" s="27">
        <v>195565</v>
      </c>
      <c r="H292" s="27">
        <v>0</v>
      </c>
      <c r="I292" s="27">
        <v>0</v>
      </c>
      <c r="J292" s="27">
        <v>0</v>
      </c>
      <c r="K292" s="27">
        <f t="shared" si="46"/>
        <v>42462626</v>
      </c>
      <c r="L292" s="27">
        <f t="shared" si="53"/>
        <v>550.29</v>
      </c>
      <c r="M292" s="27">
        <f t="shared" si="47"/>
        <v>0</v>
      </c>
      <c r="N292" s="27">
        <f t="shared" si="48"/>
        <v>0</v>
      </c>
      <c r="O292" s="27"/>
      <c r="P292" s="58">
        <f t="shared" si="50"/>
        <v>0</v>
      </c>
      <c r="Q292" s="9"/>
      <c r="R292" s="12">
        <f t="shared" si="51"/>
        <v>1057</v>
      </c>
      <c r="S292" s="13">
        <v>2562</v>
      </c>
      <c r="T292" s="14" t="s">
        <v>157</v>
      </c>
      <c r="U292" s="15">
        <v>1</v>
      </c>
      <c r="V292" s="16">
        <v>4142</v>
      </c>
      <c r="W292" s="17">
        <v>101.7730026</v>
      </c>
      <c r="X292" s="22">
        <f t="shared" si="52"/>
        <v>758.19714490766137</v>
      </c>
      <c r="Y292" s="5">
        <f t="shared" si="49"/>
        <v>289</v>
      </c>
    </row>
    <row r="293" spans="1:25" hidden="1" x14ac:dyDescent="0.25">
      <c r="A293" s="8">
        <v>3633</v>
      </c>
      <c r="B293" s="9" t="s">
        <v>231</v>
      </c>
      <c r="C293" s="10">
        <v>690</v>
      </c>
      <c r="D293" s="11">
        <v>343227.79</v>
      </c>
      <c r="E293" s="11">
        <v>0</v>
      </c>
      <c r="F293" s="11">
        <v>0</v>
      </c>
      <c r="G293" s="11">
        <v>0</v>
      </c>
      <c r="H293" s="11">
        <v>0</v>
      </c>
      <c r="I293" s="11">
        <v>0</v>
      </c>
      <c r="J293" s="11">
        <v>0</v>
      </c>
      <c r="K293" s="11">
        <f t="shared" si="46"/>
        <v>343227.79</v>
      </c>
      <c r="L293" s="41">
        <f t="shared" si="53"/>
        <v>497.43</v>
      </c>
      <c r="M293" s="41">
        <f t="shared" si="47"/>
        <v>0</v>
      </c>
      <c r="N293" s="41">
        <f t="shared" si="48"/>
        <v>0</v>
      </c>
      <c r="O293" s="41"/>
      <c r="P293" s="58">
        <f t="shared" si="50"/>
        <v>0</v>
      </c>
      <c r="Q293" s="9"/>
      <c r="R293" s="12">
        <f t="shared" si="51"/>
        <v>1057</v>
      </c>
      <c r="S293" s="13">
        <v>2576</v>
      </c>
      <c r="T293" s="14" t="s">
        <v>159</v>
      </c>
      <c r="U293" s="15">
        <v>1</v>
      </c>
      <c r="V293" s="16">
        <v>826</v>
      </c>
      <c r="W293" s="17">
        <v>52.473098800000002</v>
      </c>
      <c r="X293" s="22">
        <f t="shared" si="52"/>
        <v>13.149595045452127</v>
      </c>
      <c r="Y293" s="5">
        <f t="shared" si="49"/>
        <v>290</v>
      </c>
    </row>
    <row r="294" spans="1:25" hidden="1" x14ac:dyDescent="0.25">
      <c r="A294" s="8">
        <v>3661</v>
      </c>
      <c r="B294" s="9" t="s">
        <v>235</v>
      </c>
      <c r="C294" s="10">
        <v>830</v>
      </c>
      <c r="D294" s="11">
        <v>303341.49</v>
      </c>
      <c r="E294" s="11">
        <v>0</v>
      </c>
      <c r="F294" s="11">
        <v>0</v>
      </c>
      <c r="G294" s="11">
        <v>0</v>
      </c>
      <c r="H294" s="11">
        <v>0</v>
      </c>
      <c r="I294" s="11">
        <v>0</v>
      </c>
      <c r="J294" s="11">
        <v>0</v>
      </c>
      <c r="K294" s="11">
        <f t="shared" si="46"/>
        <v>303341.49</v>
      </c>
      <c r="L294" s="41">
        <f t="shared" si="53"/>
        <v>365.47</v>
      </c>
      <c r="M294" s="41">
        <f t="shared" si="47"/>
        <v>0</v>
      </c>
      <c r="N294" s="41">
        <f t="shared" si="48"/>
        <v>0</v>
      </c>
      <c r="O294" s="41"/>
      <c r="P294" s="58">
        <f t="shared" si="50"/>
        <v>0</v>
      </c>
      <c r="Q294" s="9"/>
      <c r="R294" s="12">
        <f t="shared" si="51"/>
        <v>1078</v>
      </c>
      <c r="S294" s="13">
        <v>2583</v>
      </c>
      <c r="T294" s="14" t="s">
        <v>160</v>
      </c>
      <c r="U294" s="15">
        <v>1</v>
      </c>
      <c r="V294" s="16">
        <v>3837</v>
      </c>
      <c r="W294" s="17">
        <v>109.6360016</v>
      </c>
      <c r="X294" s="22">
        <f t="shared" si="52"/>
        <v>7.5705059276806024</v>
      </c>
      <c r="Y294" s="5">
        <f t="shared" si="49"/>
        <v>291</v>
      </c>
    </row>
    <row r="295" spans="1:25" hidden="1" x14ac:dyDescent="0.25">
      <c r="A295" s="8">
        <v>3668</v>
      </c>
      <c r="B295" s="9" t="s">
        <v>236</v>
      </c>
      <c r="C295" s="10">
        <v>981</v>
      </c>
      <c r="D295" s="11">
        <v>495176.83</v>
      </c>
      <c r="E295" s="11">
        <v>3048.72</v>
      </c>
      <c r="F295" s="11">
        <v>0</v>
      </c>
      <c r="G295" s="11">
        <v>0</v>
      </c>
      <c r="H295" s="11">
        <v>0</v>
      </c>
      <c r="I295" s="11">
        <v>0</v>
      </c>
      <c r="J295" s="11">
        <v>0</v>
      </c>
      <c r="K295" s="11">
        <f t="shared" si="46"/>
        <v>492128.11000000004</v>
      </c>
      <c r="L295" s="41">
        <f t="shared" si="53"/>
        <v>501.66</v>
      </c>
      <c r="M295" s="41">
        <f t="shared" si="47"/>
        <v>0</v>
      </c>
      <c r="N295" s="41">
        <f t="shared" si="48"/>
        <v>0</v>
      </c>
      <c r="O295" s="41"/>
      <c r="P295" s="58">
        <f t="shared" si="50"/>
        <v>0</v>
      </c>
      <c r="Q295" s="9"/>
      <c r="R295" s="12">
        <f t="shared" si="51"/>
        <v>1063</v>
      </c>
      <c r="S295" s="13">
        <v>2605</v>
      </c>
      <c r="T295" s="14" t="s">
        <v>162</v>
      </c>
      <c r="U295" s="15">
        <v>1</v>
      </c>
      <c r="V295" s="16">
        <v>839</v>
      </c>
      <c r="W295" s="17">
        <v>51.777000399999999</v>
      </c>
      <c r="X295" s="22">
        <f t="shared" si="52"/>
        <v>18.946636391087655</v>
      </c>
      <c r="Y295" s="5">
        <f t="shared" si="49"/>
        <v>292</v>
      </c>
    </row>
    <row r="296" spans="1:25" hidden="1" x14ac:dyDescent="0.25">
      <c r="A296" s="24">
        <v>3675</v>
      </c>
      <c r="B296" s="25" t="s">
        <v>237</v>
      </c>
      <c r="C296" s="26">
        <v>3207</v>
      </c>
      <c r="D296" s="27">
        <v>1644704.52</v>
      </c>
      <c r="E296" s="27">
        <v>20051.990000000002</v>
      </c>
      <c r="F296" s="27">
        <v>0</v>
      </c>
      <c r="G296" s="27">
        <v>13475.59</v>
      </c>
      <c r="H296" s="27">
        <v>0</v>
      </c>
      <c r="I296" s="27">
        <v>0</v>
      </c>
      <c r="J296" s="27">
        <v>0</v>
      </c>
      <c r="K296" s="27">
        <f t="shared" si="46"/>
        <v>1611176.94</v>
      </c>
      <c r="L296" s="27">
        <f t="shared" si="53"/>
        <v>502.39</v>
      </c>
      <c r="M296" s="27">
        <f t="shared" si="47"/>
        <v>0</v>
      </c>
      <c r="N296" s="27">
        <f t="shared" si="48"/>
        <v>0</v>
      </c>
      <c r="O296" s="27"/>
      <c r="P296" s="58">
        <f t="shared" si="50"/>
        <v>0</v>
      </c>
      <c r="Q296" s="9"/>
      <c r="R296" s="12">
        <f t="shared" si="51"/>
        <v>1071</v>
      </c>
      <c r="S296" s="13">
        <v>2604</v>
      </c>
      <c r="T296" s="14" t="s">
        <v>161</v>
      </c>
      <c r="U296" s="15">
        <v>1</v>
      </c>
      <c r="V296" s="16">
        <v>5654</v>
      </c>
      <c r="W296" s="17">
        <v>53.188400299999998</v>
      </c>
      <c r="X296" s="23">
        <f t="shared" si="52"/>
        <v>60.295101599436528</v>
      </c>
      <c r="Y296" s="5">
        <f t="shared" si="49"/>
        <v>293</v>
      </c>
    </row>
    <row r="297" spans="1:25" ht="15.65" hidden="1" customHeight="1" x14ac:dyDescent="0.25">
      <c r="A297" s="8">
        <v>3682</v>
      </c>
      <c r="B297" s="9" t="s">
        <v>238</v>
      </c>
      <c r="C297" s="10">
        <v>2490</v>
      </c>
      <c r="D297" s="11">
        <v>887798.33</v>
      </c>
      <c r="E297" s="11">
        <v>0</v>
      </c>
      <c r="F297" s="11">
        <v>0</v>
      </c>
      <c r="G297" s="11">
        <v>0</v>
      </c>
      <c r="H297" s="11">
        <v>0</v>
      </c>
      <c r="I297" s="11">
        <v>0</v>
      </c>
      <c r="J297" s="11">
        <v>0</v>
      </c>
      <c r="K297" s="11">
        <f t="shared" si="46"/>
        <v>887798.33</v>
      </c>
      <c r="L297" s="41">
        <f t="shared" si="53"/>
        <v>356.55</v>
      </c>
      <c r="M297" s="41">
        <f t="shared" si="47"/>
        <v>0</v>
      </c>
      <c r="N297" s="41">
        <f t="shared" si="48"/>
        <v>0</v>
      </c>
      <c r="O297" s="41"/>
      <c r="P297" s="58">
        <f t="shared" si="50"/>
        <v>0</v>
      </c>
      <c r="Q297" s="9"/>
      <c r="R297" s="12">
        <f t="shared" si="51"/>
        <v>1071</v>
      </c>
      <c r="S297" s="13">
        <v>2611</v>
      </c>
      <c r="T297" s="14" t="s">
        <v>163</v>
      </c>
      <c r="U297" s="15">
        <v>1</v>
      </c>
      <c r="V297" s="16">
        <v>5668</v>
      </c>
      <c r="W297" s="17">
        <v>66.698700000000002</v>
      </c>
      <c r="X297" s="23">
        <f t="shared" si="52"/>
        <v>37.332061944235797</v>
      </c>
      <c r="Y297" s="5">
        <f t="shared" si="49"/>
        <v>294</v>
      </c>
    </row>
    <row r="298" spans="1:25" hidden="1" x14ac:dyDescent="0.25">
      <c r="A298" s="8">
        <v>3696</v>
      </c>
      <c r="B298" s="9" t="s">
        <v>240</v>
      </c>
      <c r="C298" s="10">
        <v>366</v>
      </c>
      <c r="D298" s="11">
        <v>114329.66</v>
      </c>
      <c r="E298" s="11">
        <v>0</v>
      </c>
      <c r="F298" s="11">
        <v>0</v>
      </c>
      <c r="G298" s="11">
        <v>0</v>
      </c>
      <c r="H298" s="11">
        <v>0</v>
      </c>
      <c r="I298" s="11">
        <v>0</v>
      </c>
      <c r="J298" s="11">
        <v>0</v>
      </c>
      <c r="K298" s="11">
        <f t="shared" si="46"/>
        <v>114329.66</v>
      </c>
      <c r="L298" s="41">
        <f t="shared" si="53"/>
        <v>312.38</v>
      </c>
      <c r="M298" s="41">
        <f t="shared" si="47"/>
        <v>0</v>
      </c>
      <c r="N298" s="41">
        <f t="shared" si="48"/>
        <v>0</v>
      </c>
      <c r="O298" s="41"/>
      <c r="P298" s="58">
        <f t="shared" si="50"/>
        <v>0</v>
      </c>
      <c r="Q298" s="9"/>
      <c r="R298" s="12">
        <f t="shared" si="51"/>
        <v>1078</v>
      </c>
      <c r="S298" s="13">
        <v>2618</v>
      </c>
      <c r="T298" s="14" t="s">
        <v>164</v>
      </c>
      <c r="U298" s="15">
        <v>1</v>
      </c>
      <c r="V298" s="16">
        <v>554</v>
      </c>
      <c r="W298" s="17">
        <v>480.67001340000002</v>
      </c>
      <c r="X298" s="22">
        <f t="shared" si="52"/>
        <v>0.76143713940279678</v>
      </c>
      <c r="Y298" s="5">
        <f t="shared" si="49"/>
        <v>295</v>
      </c>
    </row>
    <row r="299" spans="1:25" hidden="1" x14ac:dyDescent="0.25">
      <c r="A299" s="8">
        <v>3787</v>
      </c>
      <c r="B299" s="9" t="s">
        <v>241</v>
      </c>
      <c r="C299" s="10">
        <v>2017</v>
      </c>
      <c r="D299" s="11">
        <v>854310.37</v>
      </c>
      <c r="E299" s="11">
        <v>16824.84</v>
      </c>
      <c r="F299" s="11">
        <v>0</v>
      </c>
      <c r="G299" s="11">
        <v>0</v>
      </c>
      <c r="H299" s="11">
        <v>0</v>
      </c>
      <c r="I299" s="11">
        <v>0</v>
      </c>
      <c r="J299" s="11">
        <v>0</v>
      </c>
      <c r="K299" s="11">
        <f t="shared" si="46"/>
        <v>837485.53</v>
      </c>
      <c r="L299" s="41">
        <f t="shared" si="53"/>
        <v>415.21</v>
      </c>
      <c r="M299" s="41">
        <f t="shared" si="47"/>
        <v>0</v>
      </c>
      <c r="N299" s="41">
        <f t="shared" si="48"/>
        <v>0</v>
      </c>
      <c r="O299" s="41"/>
      <c r="P299" s="58">
        <f t="shared" si="50"/>
        <v>0</v>
      </c>
      <c r="Q299" s="9"/>
      <c r="R299" s="12">
        <f t="shared" si="51"/>
        <v>1162</v>
      </c>
      <c r="S299" s="13">
        <v>2625</v>
      </c>
      <c r="T299" s="14" t="s">
        <v>165</v>
      </c>
      <c r="U299" s="15">
        <v>1</v>
      </c>
      <c r="V299" s="16">
        <v>440</v>
      </c>
      <c r="W299" s="17">
        <v>51.402301799999996</v>
      </c>
      <c r="X299" s="22">
        <f t="shared" si="52"/>
        <v>39.23948790946946</v>
      </c>
      <c r="Y299" s="5">
        <f t="shared" si="49"/>
        <v>296</v>
      </c>
    </row>
    <row r="300" spans="1:25" hidden="1" x14ac:dyDescent="0.25">
      <c r="A300" s="8">
        <v>3794</v>
      </c>
      <c r="B300" s="9" t="s">
        <v>242</v>
      </c>
      <c r="C300" s="10">
        <v>2417</v>
      </c>
      <c r="D300" s="11">
        <v>987237.19</v>
      </c>
      <c r="E300" s="11">
        <v>0</v>
      </c>
      <c r="F300" s="11">
        <v>0</v>
      </c>
      <c r="G300" s="11">
        <v>0</v>
      </c>
      <c r="H300" s="11">
        <v>0</v>
      </c>
      <c r="I300" s="11">
        <v>0</v>
      </c>
      <c r="J300" s="11">
        <v>0</v>
      </c>
      <c r="K300" s="11">
        <f t="shared" si="46"/>
        <v>987237.19</v>
      </c>
      <c r="L300" s="41">
        <f t="shared" si="53"/>
        <v>408.46</v>
      </c>
      <c r="M300" s="41">
        <f t="shared" si="47"/>
        <v>0</v>
      </c>
      <c r="N300" s="41">
        <f t="shared" si="48"/>
        <v>0</v>
      </c>
      <c r="O300" s="41"/>
      <c r="P300" s="58">
        <f t="shared" si="50"/>
        <v>0</v>
      </c>
      <c r="Q300" s="9"/>
      <c r="R300" s="12">
        <f t="shared" si="51"/>
        <v>1162</v>
      </c>
      <c r="S300" s="13">
        <v>2632</v>
      </c>
      <c r="T300" s="14" t="s">
        <v>166</v>
      </c>
      <c r="U300" s="15">
        <v>1</v>
      </c>
      <c r="V300" s="16">
        <v>405</v>
      </c>
      <c r="W300" s="17">
        <v>94.216003400000005</v>
      </c>
      <c r="X300" s="22">
        <f t="shared" si="52"/>
        <v>25.653815835707587</v>
      </c>
      <c r="Y300" s="5">
        <f t="shared" si="49"/>
        <v>297</v>
      </c>
    </row>
    <row r="301" spans="1:25" hidden="1" x14ac:dyDescent="0.25">
      <c r="A301" s="24">
        <v>3822</v>
      </c>
      <c r="B301" s="25" t="s">
        <v>243</v>
      </c>
      <c r="C301" s="26">
        <v>4678</v>
      </c>
      <c r="D301" s="27">
        <v>2298427.65</v>
      </c>
      <c r="E301" s="27">
        <v>13017.45</v>
      </c>
      <c r="F301" s="27">
        <v>0</v>
      </c>
      <c r="G301" s="27">
        <v>0</v>
      </c>
      <c r="H301" s="27">
        <v>0</v>
      </c>
      <c r="I301" s="27">
        <v>0</v>
      </c>
      <c r="J301" s="27">
        <v>0</v>
      </c>
      <c r="K301" s="27">
        <f t="shared" si="46"/>
        <v>2285410.1999999997</v>
      </c>
      <c r="L301" s="27">
        <f t="shared" si="53"/>
        <v>488.54</v>
      </c>
      <c r="M301" s="27">
        <f t="shared" si="47"/>
        <v>0</v>
      </c>
      <c r="N301" s="27">
        <f t="shared" si="48"/>
        <v>0</v>
      </c>
      <c r="O301" s="27"/>
      <c r="P301" s="58">
        <f t="shared" si="50"/>
        <v>0</v>
      </c>
      <c r="Q301" s="9"/>
      <c r="R301" s="12">
        <f t="shared" si="51"/>
        <v>1183</v>
      </c>
      <c r="S301" s="13">
        <v>2639</v>
      </c>
      <c r="T301" s="14" t="s">
        <v>167</v>
      </c>
      <c r="U301" s="15">
        <v>1</v>
      </c>
      <c r="V301" s="16">
        <v>696</v>
      </c>
      <c r="W301" s="17">
        <v>133.51400760000001</v>
      </c>
      <c r="X301" s="22">
        <f t="shared" si="52"/>
        <v>35.037522160333978</v>
      </c>
      <c r="Y301" s="5">
        <f t="shared" si="49"/>
        <v>298</v>
      </c>
    </row>
    <row r="302" spans="1:25" hidden="1" x14ac:dyDescent="0.25">
      <c r="A302" s="24">
        <v>3857</v>
      </c>
      <c r="B302" s="25" t="s">
        <v>245</v>
      </c>
      <c r="C302" s="26">
        <v>4915</v>
      </c>
      <c r="D302" s="27">
        <v>2068536.87</v>
      </c>
      <c r="E302" s="27">
        <v>0</v>
      </c>
      <c r="F302" s="27">
        <v>0</v>
      </c>
      <c r="G302" s="27">
        <v>0</v>
      </c>
      <c r="H302" s="27">
        <v>0</v>
      </c>
      <c r="I302" s="27">
        <v>0</v>
      </c>
      <c r="J302" s="27">
        <v>0</v>
      </c>
      <c r="K302" s="27">
        <f t="shared" si="46"/>
        <v>2068536.87</v>
      </c>
      <c r="L302" s="27">
        <f t="shared" si="53"/>
        <v>420.86</v>
      </c>
      <c r="M302" s="27">
        <f t="shared" si="47"/>
        <v>0</v>
      </c>
      <c r="N302" s="27">
        <f t="shared" si="48"/>
        <v>0</v>
      </c>
      <c r="O302" s="27"/>
      <c r="P302" s="58">
        <f t="shared" si="50"/>
        <v>0</v>
      </c>
      <c r="Q302" s="9"/>
      <c r="R302" s="12">
        <f t="shared" si="51"/>
        <v>1211</v>
      </c>
      <c r="S302" s="13">
        <v>2646</v>
      </c>
      <c r="T302" s="14" t="s">
        <v>168</v>
      </c>
      <c r="U302" s="15">
        <v>1</v>
      </c>
      <c r="V302" s="16">
        <v>741</v>
      </c>
      <c r="W302" s="17">
        <v>165.2339935</v>
      </c>
      <c r="X302" s="22">
        <f t="shared" si="52"/>
        <v>29.745695155639993</v>
      </c>
      <c r="Y302" s="5">
        <f t="shared" si="49"/>
        <v>299</v>
      </c>
    </row>
    <row r="303" spans="1:25" hidden="1" x14ac:dyDescent="0.25">
      <c r="A303" s="24">
        <v>3892</v>
      </c>
      <c r="B303" s="25" t="s">
        <v>248</v>
      </c>
      <c r="C303" s="26">
        <v>6994</v>
      </c>
      <c r="D303" s="27">
        <v>1521995.96</v>
      </c>
      <c r="E303" s="27">
        <v>0</v>
      </c>
      <c r="F303" s="27">
        <v>0</v>
      </c>
      <c r="G303" s="27">
        <v>0</v>
      </c>
      <c r="H303" s="27">
        <v>0</v>
      </c>
      <c r="I303" s="27">
        <v>0</v>
      </c>
      <c r="J303" s="27">
        <v>0</v>
      </c>
      <c r="K303" s="27">
        <f t="shared" si="46"/>
        <v>1521995.96</v>
      </c>
      <c r="L303" s="27">
        <f t="shared" si="53"/>
        <v>217.61</v>
      </c>
      <c r="M303" s="27">
        <f t="shared" si="47"/>
        <v>0</v>
      </c>
      <c r="N303" s="27">
        <f t="shared" si="48"/>
        <v>0</v>
      </c>
      <c r="O303" s="27"/>
      <c r="P303" s="58">
        <f t="shared" si="50"/>
        <v>0</v>
      </c>
      <c r="Q303" s="9"/>
      <c r="R303" s="12">
        <f t="shared" si="51"/>
        <v>1232</v>
      </c>
      <c r="S303" s="13">
        <v>2660</v>
      </c>
      <c r="T303" s="14" t="s">
        <v>169</v>
      </c>
      <c r="U303" s="15">
        <v>1</v>
      </c>
      <c r="V303" s="16">
        <v>321</v>
      </c>
      <c r="W303" s="17">
        <v>87.219802900000005</v>
      </c>
      <c r="X303" s="22">
        <f t="shared" si="52"/>
        <v>80.188211477831715</v>
      </c>
      <c r="Y303" s="5">
        <f t="shared" si="49"/>
        <v>300</v>
      </c>
    </row>
    <row r="304" spans="1:25" hidden="1" x14ac:dyDescent="0.25">
      <c r="A304" s="8">
        <v>3899</v>
      </c>
      <c r="B304" s="9" t="s">
        <v>249</v>
      </c>
      <c r="C304" s="10">
        <v>954</v>
      </c>
      <c r="D304" s="11">
        <v>518615.14</v>
      </c>
      <c r="E304" s="11">
        <v>5272.25</v>
      </c>
      <c r="F304" s="11">
        <v>382.5</v>
      </c>
      <c r="G304" s="11">
        <v>0</v>
      </c>
      <c r="H304" s="11">
        <v>0</v>
      </c>
      <c r="I304" s="11">
        <v>0</v>
      </c>
      <c r="J304" s="11">
        <v>0</v>
      </c>
      <c r="K304" s="11">
        <f t="shared" si="46"/>
        <v>512960.39</v>
      </c>
      <c r="L304" s="41">
        <f t="shared" si="53"/>
        <v>537.69000000000005</v>
      </c>
      <c r="M304" s="41">
        <f t="shared" si="47"/>
        <v>0</v>
      </c>
      <c r="N304" s="41">
        <f t="shared" si="48"/>
        <v>0</v>
      </c>
      <c r="O304" s="41"/>
      <c r="P304" s="58">
        <f t="shared" si="50"/>
        <v>0</v>
      </c>
      <c r="Q304" s="9"/>
      <c r="R304" s="12">
        <f t="shared" si="51"/>
        <v>1204</v>
      </c>
      <c r="S304" s="13">
        <v>2695</v>
      </c>
      <c r="T304" s="14" t="s">
        <v>170</v>
      </c>
      <c r="U304" s="15">
        <v>1</v>
      </c>
      <c r="V304" s="16">
        <v>9864</v>
      </c>
      <c r="W304" s="17">
        <v>85.180496199999993</v>
      </c>
      <c r="X304" s="23">
        <f t="shared" si="52"/>
        <v>11.199746920469337</v>
      </c>
      <c r="Y304" s="5">
        <f t="shared" si="49"/>
        <v>301</v>
      </c>
    </row>
    <row r="305" spans="1:25" hidden="1" x14ac:dyDescent="0.25">
      <c r="A305" s="24">
        <v>3925</v>
      </c>
      <c r="B305" s="25" t="s">
        <v>252</v>
      </c>
      <c r="C305" s="26">
        <v>4478</v>
      </c>
      <c r="D305" s="27">
        <v>2363440.7999999998</v>
      </c>
      <c r="E305" s="27">
        <v>0</v>
      </c>
      <c r="F305" s="27">
        <v>2862.6</v>
      </c>
      <c r="G305" s="27">
        <v>0</v>
      </c>
      <c r="H305" s="27">
        <v>0</v>
      </c>
      <c r="I305" s="27">
        <v>0</v>
      </c>
      <c r="J305" s="27">
        <v>0</v>
      </c>
      <c r="K305" s="27">
        <f t="shared" si="46"/>
        <v>2360578.1999999997</v>
      </c>
      <c r="L305" s="27">
        <f t="shared" si="53"/>
        <v>527.15</v>
      </c>
      <c r="M305" s="27">
        <f t="shared" si="47"/>
        <v>0</v>
      </c>
      <c r="N305" s="27">
        <f t="shared" si="48"/>
        <v>0</v>
      </c>
      <c r="O305" s="27"/>
      <c r="P305" s="58">
        <f t="shared" si="50"/>
        <v>0</v>
      </c>
      <c r="Q305" s="9"/>
      <c r="R305" s="12">
        <f t="shared" si="51"/>
        <v>1223</v>
      </c>
      <c r="S305" s="13">
        <v>2702</v>
      </c>
      <c r="T305" s="14" t="s">
        <v>171</v>
      </c>
      <c r="U305" s="15">
        <v>1</v>
      </c>
      <c r="V305" s="16">
        <v>1981</v>
      </c>
      <c r="W305" s="17">
        <v>106.00399779999999</v>
      </c>
      <c r="X305" s="22">
        <f t="shared" si="52"/>
        <v>42.243689794122091</v>
      </c>
      <c r="Y305" s="5">
        <f t="shared" si="49"/>
        <v>302</v>
      </c>
    </row>
    <row r="306" spans="1:25" hidden="1" x14ac:dyDescent="0.25">
      <c r="A306" s="8">
        <v>3934</v>
      </c>
      <c r="B306" s="9" t="s">
        <v>253</v>
      </c>
      <c r="C306" s="10">
        <v>922</v>
      </c>
      <c r="D306" s="11">
        <v>234981</v>
      </c>
      <c r="E306" s="11">
        <v>0</v>
      </c>
      <c r="F306" s="11">
        <v>0</v>
      </c>
      <c r="G306" s="11">
        <v>0</v>
      </c>
      <c r="H306" s="11">
        <v>0</v>
      </c>
      <c r="I306" s="11">
        <v>0</v>
      </c>
      <c r="J306" s="11">
        <v>0</v>
      </c>
      <c r="K306" s="11">
        <f t="shared" si="46"/>
        <v>234981</v>
      </c>
      <c r="L306" s="41">
        <f t="shared" si="53"/>
        <v>254.86</v>
      </c>
      <c r="M306" s="41">
        <f t="shared" si="47"/>
        <v>0</v>
      </c>
      <c r="N306" s="41">
        <f t="shared" si="48"/>
        <v>0</v>
      </c>
      <c r="O306" s="41"/>
      <c r="P306" s="58">
        <f t="shared" si="50"/>
        <v>0</v>
      </c>
      <c r="Q306" s="9"/>
      <c r="R306" s="12">
        <f t="shared" si="51"/>
        <v>1204</v>
      </c>
      <c r="S306" s="13">
        <v>2730</v>
      </c>
      <c r="T306" s="14" t="s">
        <v>172</v>
      </c>
      <c r="U306" s="15">
        <v>1</v>
      </c>
      <c r="V306" s="16">
        <v>743</v>
      </c>
      <c r="W306" s="17">
        <v>42.5752983</v>
      </c>
      <c r="X306" s="22">
        <f t="shared" si="52"/>
        <v>21.655749620431902</v>
      </c>
      <c r="Y306" s="5">
        <f t="shared" si="49"/>
        <v>303</v>
      </c>
    </row>
    <row r="307" spans="1:25" hidden="1" x14ac:dyDescent="0.25">
      <c r="A307" s="8">
        <v>3941</v>
      </c>
      <c r="B307" s="9" t="s">
        <v>254</v>
      </c>
      <c r="C307" s="10">
        <v>1185</v>
      </c>
      <c r="D307" s="11">
        <v>611535.61</v>
      </c>
      <c r="E307" s="11">
        <v>0</v>
      </c>
      <c r="F307" s="11">
        <v>0</v>
      </c>
      <c r="G307" s="11">
        <v>0</v>
      </c>
      <c r="H307" s="11">
        <v>0</v>
      </c>
      <c r="I307" s="11">
        <v>0</v>
      </c>
      <c r="J307" s="11">
        <v>0</v>
      </c>
      <c r="K307" s="11">
        <f t="shared" si="46"/>
        <v>611535.61</v>
      </c>
      <c r="L307" s="41">
        <f t="shared" si="53"/>
        <v>516.05999999999995</v>
      </c>
      <c r="M307" s="41">
        <f t="shared" si="47"/>
        <v>0</v>
      </c>
      <c r="N307" s="41">
        <f t="shared" si="48"/>
        <v>0</v>
      </c>
      <c r="O307" s="41"/>
      <c r="P307" s="58">
        <f t="shared" si="50"/>
        <v>0</v>
      </c>
      <c r="Q307" s="9"/>
      <c r="R307" s="12">
        <f t="shared" si="51"/>
        <v>1204</v>
      </c>
      <c r="S307" s="13">
        <v>2737</v>
      </c>
      <c r="T307" s="14" t="s">
        <v>173</v>
      </c>
      <c r="U307" s="15">
        <v>1</v>
      </c>
      <c r="V307" s="16">
        <v>247</v>
      </c>
      <c r="W307" s="17">
        <v>57.051399199999999</v>
      </c>
      <c r="X307" s="22">
        <f t="shared" si="52"/>
        <v>20.770743866348507</v>
      </c>
      <c r="Y307" s="5">
        <f t="shared" si="49"/>
        <v>304</v>
      </c>
    </row>
    <row r="308" spans="1:25" hidden="1" x14ac:dyDescent="0.25">
      <c r="A308" s="8">
        <v>3955</v>
      </c>
      <c r="B308" s="9" t="s">
        <v>256</v>
      </c>
      <c r="C308" s="10">
        <v>2442</v>
      </c>
      <c r="D308" s="11">
        <v>1500655.53</v>
      </c>
      <c r="E308" s="11">
        <v>57049.01</v>
      </c>
      <c r="F308" s="11">
        <v>0</v>
      </c>
      <c r="G308" s="11">
        <v>0</v>
      </c>
      <c r="H308" s="11">
        <v>0</v>
      </c>
      <c r="I308" s="11">
        <v>0</v>
      </c>
      <c r="J308" s="11">
        <v>0</v>
      </c>
      <c r="K308" s="11">
        <f t="shared" si="46"/>
        <v>1443606.52</v>
      </c>
      <c r="L308" s="41">
        <f t="shared" si="53"/>
        <v>591.16</v>
      </c>
      <c r="M308" s="41">
        <f t="shared" si="47"/>
        <v>0</v>
      </c>
      <c r="N308" s="41">
        <f t="shared" si="48"/>
        <v>0</v>
      </c>
      <c r="O308" s="41"/>
      <c r="P308" s="58">
        <f t="shared" si="50"/>
        <v>0</v>
      </c>
      <c r="Q308" s="9"/>
      <c r="R308" s="12">
        <f t="shared" si="51"/>
        <v>1197</v>
      </c>
      <c r="S308" s="13">
        <v>2758</v>
      </c>
      <c r="T308" s="14" t="s">
        <v>175</v>
      </c>
      <c r="U308" s="15">
        <v>1</v>
      </c>
      <c r="V308" s="16">
        <v>4660</v>
      </c>
      <c r="W308" s="17">
        <v>69.5884018</v>
      </c>
      <c r="X308" s="23">
        <f t="shared" si="52"/>
        <v>35.09205466477605</v>
      </c>
      <c r="Y308" s="5">
        <f t="shared" si="49"/>
        <v>305</v>
      </c>
    </row>
    <row r="309" spans="1:25" hidden="1" x14ac:dyDescent="0.25">
      <c r="A309" s="8">
        <v>3962</v>
      </c>
      <c r="B309" s="9" t="s">
        <v>257</v>
      </c>
      <c r="C309" s="10">
        <v>3461</v>
      </c>
      <c r="D309" s="11">
        <v>1421971.15</v>
      </c>
      <c r="E309" s="11">
        <v>0</v>
      </c>
      <c r="F309" s="11">
        <v>0</v>
      </c>
      <c r="G309" s="11">
        <v>1430.19</v>
      </c>
      <c r="H309" s="11">
        <v>0</v>
      </c>
      <c r="I309" s="11">
        <v>0</v>
      </c>
      <c r="J309" s="11">
        <v>0</v>
      </c>
      <c r="K309" s="11">
        <f t="shared" si="46"/>
        <v>1420540.96</v>
      </c>
      <c r="L309" s="41">
        <f t="shared" si="53"/>
        <v>410.44</v>
      </c>
      <c r="M309" s="41">
        <f t="shared" si="47"/>
        <v>0</v>
      </c>
      <c r="N309" s="41">
        <f t="shared" si="48"/>
        <v>0</v>
      </c>
      <c r="O309" s="41"/>
      <c r="P309" s="58">
        <f t="shared" si="50"/>
        <v>0</v>
      </c>
      <c r="Q309" s="9"/>
      <c r="R309" s="12">
        <f t="shared" si="51"/>
        <v>1169</v>
      </c>
      <c r="S309" s="13">
        <v>2793</v>
      </c>
      <c r="T309" s="14" t="s">
        <v>176</v>
      </c>
      <c r="U309" s="15">
        <v>1</v>
      </c>
      <c r="V309" s="16">
        <v>21659</v>
      </c>
      <c r="W309" s="17">
        <v>85.808998099999997</v>
      </c>
      <c r="X309" s="23">
        <f t="shared" si="52"/>
        <v>40.333765416613112</v>
      </c>
      <c r="Y309" s="5">
        <f t="shared" si="49"/>
        <v>306</v>
      </c>
    </row>
    <row r="310" spans="1:25" ht="15.65" hidden="1" customHeight="1" x14ac:dyDescent="0.25">
      <c r="A310" s="8">
        <v>3969</v>
      </c>
      <c r="B310" s="9" t="s">
        <v>258</v>
      </c>
      <c r="C310" s="10">
        <v>336</v>
      </c>
      <c r="D310" s="11">
        <v>125384.96000000001</v>
      </c>
      <c r="E310" s="11">
        <v>0</v>
      </c>
      <c r="F310" s="11">
        <v>0</v>
      </c>
      <c r="G310" s="11">
        <v>0</v>
      </c>
      <c r="H310" s="11">
        <v>0</v>
      </c>
      <c r="I310" s="11">
        <v>0</v>
      </c>
      <c r="J310" s="11">
        <v>0</v>
      </c>
      <c r="K310" s="11">
        <f t="shared" si="46"/>
        <v>125384.96000000001</v>
      </c>
      <c r="L310" s="41">
        <f t="shared" si="53"/>
        <v>373.17</v>
      </c>
      <c r="M310" s="41">
        <f t="shared" si="47"/>
        <v>0</v>
      </c>
      <c r="N310" s="41">
        <f t="shared" si="48"/>
        <v>0</v>
      </c>
      <c r="O310" s="41"/>
      <c r="P310" s="58">
        <f t="shared" si="50"/>
        <v>0</v>
      </c>
      <c r="Q310" s="9"/>
      <c r="R310" s="12">
        <f t="shared" si="51"/>
        <v>2593</v>
      </c>
      <c r="S310" s="13">
        <v>1376</v>
      </c>
      <c r="T310" s="14" t="s">
        <v>84</v>
      </c>
      <c r="U310" s="15">
        <v>1</v>
      </c>
      <c r="V310" s="16">
        <v>3688</v>
      </c>
      <c r="W310" s="17">
        <v>82.285201999999998</v>
      </c>
      <c r="X310" s="22">
        <f t="shared" si="52"/>
        <v>4.0833587550772492</v>
      </c>
      <c r="Y310" s="5">
        <f t="shared" si="49"/>
        <v>307</v>
      </c>
    </row>
    <row r="311" spans="1:25" ht="15.65" hidden="1" customHeight="1" x14ac:dyDescent="0.45">
      <c r="A311" s="24">
        <v>2177</v>
      </c>
      <c r="B311" s="25" t="s">
        <v>131</v>
      </c>
      <c r="C311" s="26">
        <v>1088</v>
      </c>
      <c r="D311" s="27">
        <v>848482.88</v>
      </c>
      <c r="E311" s="27">
        <v>0</v>
      </c>
      <c r="F311" s="27">
        <v>0</v>
      </c>
      <c r="G311" s="27">
        <v>53635.79</v>
      </c>
      <c r="H311" s="27">
        <v>0</v>
      </c>
      <c r="I311" s="27">
        <v>0</v>
      </c>
      <c r="J311" s="27">
        <v>0</v>
      </c>
      <c r="K311" s="27">
        <f t="shared" si="46"/>
        <v>794847.09</v>
      </c>
      <c r="L311" s="57">
        <v>0</v>
      </c>
      <c r="M311" s="27">
        <f t="shared" si="47"/>
        <v>0</v>
      </c>
      <c r="N311" s="27">
        <f t="shared" si="48"/>
        <v>0</v>
      </c>
      <c r="O311" s="27"/>
      <c r="P311" s="58">
        <f t="shared" si="50"/>
        <v>0</v>
      </c>
      <c r="Q311" s="9"/>
      <c r="R311" s="12">
        <f t="shared" si="51"/>
        <v>-623</v>
      </c>
      <c r="S311" s="13">
        <v>2800</v>
      </c>
      <c r="T311" s="14" t="s">
        <v>177</v>
      </c>
      <c r="U311" s="15">
        <v>1</v>
      </c>
      <c r="V311" s="16">
        <v>1872</v>
      </c>
      <c r="W311" s="17">
        <v>141.16999820000001</v>
      </c>
      <c r="X311" s="22">
        <f t="shared" si="52"/>
        <v>7.7070200033479912</v>
      </c>
      <c r="Y311" s="5">
        <f t="shared" si="49"/>
        <v>308</v>
      </c>
    </row>
    <row r="312" spans="1:25" hidden="1" x14ac:dyDescent="0.25">
      <c r="A312" s="8">
        <v>3976</v>
      </c>
      <c r="B312" s="9" t="s">
        <v>259</v>
      </c>
      <c r="C312" s="10">
        <v>34</v>
      </c>
      <c r="D312" s="11">
        <v>0</v>
      </c>
      <c r="E312" s="11">
        <v>0</v>
      </c>
      <c r="F312" s="11">
        <v>0</v>
      </c>
      <c r="G312" s="11">
        <v>0</v>
      </c>
      <c r="H312" s="11">
        <v>0</v>
      </c>
      <c r="I312" s="11">
        <v>0</v>
      </c>
      <c r="J312" s="11">
        <v>0</v>
      </c>
      <c r="K312" s="11">
        <f t="shared" si="46"/>
        <v>0</v>
      </c>
      <c r="L312" s="41">
        <f t="shared" ref="L312:L343" si="54">ROUND((K312/C312),2)</f>
        <v>0</v>
      </c>
      <c r="M312" s="41">
        <f t="shared" si="47"/>
        <v>0</v>
      </c>
      <c r="N312" s="41">
        <f t="shared" si="48"/>
        <v>0</v>
      </c>
      <c r="O312" s="41"/>
      <c r="P312" s="58">
        <f t="shared" si="50"/>
        <v>0</v>
      </c>
      <c r="Q312" s="9"/>
      <c r="R312" s="12">
        <f t="shared" si="51"/>
        <v>1162</v>
      </c>
      <c r="S312" s="13">
        <v>2814</v>
      </c>
      <c r="T312" s="14" t="s">
        <v>178</v>
      </c>
      <c r="U312" s="15">
        <v>1</v>
      </c>
      <c r="V312" s="16">
        <v>997</v>
      </c>
      <c r="W312" s="17">
        <v>129.2149963</v>
      </c>
      <c r="X312" s="22">
        <f t="shared" si="52"/>
        <v>0.2631273534308804</v>
      </c>
      <c r="Y312" s="5">
        <f t="shared" si="49"/>
        <v>309</v>
      </c>
    </row>
    <row r="313" spans="1:25" hidden="1" x14ac:dyDescent="0.25">
      <c r="A313" s="8">
        <v>4690</v>
      </c>
      <c r="B313" s="9" t="s">
        <v>308</v>
      </c>
      <c r="C313" s="10">
        <v>198</v>
      </c>
      <c r="D313" s="11">
        <v>85766.12</v>
      </c>
      <c r="E313" s="11">
        <v>0</v>
      </c>
      <c r="F313" s="11">
        <v>0</v>
      </c>
      <c r="G313" s="11">
        <v>0</v>
      </c>
      <c r="H313" s="11">
        <v>0</v>
      </c>
      <c r="I313" s="11">
        <v>0</v>
      </c>
      <c r="J313" s="11">
        <v>0</v>
      </c>
      <c r="K313" s="11">
        <f t="shared" si="46"/>
        <v>85766.12</v>
      </c>
      <c r="L313" s="41">
        <f t="shared" si="54"/>
        <v>433.16</v>
      </c>
      <c r="M313" s="41">
        <f t="shared" si="47"/>
        <v>0</v>
      </c>
      <c r="N313" s="41">
        <f t="shared" si="48"/>
        <v>0</v>
      </c>
      <c r="O313" s="41"/>
      <c r="P313" s="58">
        <f t="shared" si="50"/>
        <v>0</v>
      </c>
      <c r="Q313" s="9"/>
      <c r="R313" s="12">
        <f t="shared" si="51"/>
        <v>-1270</v>
      </c>
      <c r="S313" s="13">
        <v>5960</v>
      </c>
      <c r="T313" s="14" t="s">
        <v>375</v>
      </c>
      <c r="U313" s="15">
        <v>1</v>
      </c>
      <c r="V313" s="16">
        <v>479</v>
      </c>
      <c r="W313" s="17">
        <v>148.3159943</v>
      </c>
      <c r="X313" s="22">
        <f t="shared" si="52"/>
        <v>1.3349875105142319</v>
      </c>
      <c r="Y313" s="5">
        <f t="shared" si="49"/>
        <v>310</v>
      </c>
    </row>
    <row r="314" spans="1:25" hidden="1" x14ac:dyDescent="0.25">
      <c r="A314" s="8">
        <v>2016</v>
      </c>
      <c r="B314" s="9" t="s">
        <v>123</v>
      </c>
      <c r="C314" s="10">
        <v>478</v>
      </c>
      <c r="D314" s="11">
        <v>235692.05</v>
      </c>
      <c r="E314" s="11">
        <v>0</v>
      </c>
      <c r="F314" s="11">
        <v>0</v>
      </c>
      <c r="G314" s="11">
        <v>1240.26</v>
      </c>
      <c r="H314" s="11">
        <v>0</v>
      </c>
      <c r="I314" s="11">
        <v>0</v>
      </c>
      <c r="J314" s="11">
        <v>0</v>
      </c>
      <c r="K314" s="11">
        <f t="shared" si="46"/>
        <v>234451.78999999998</v>
      </c>
      <c r="L314" s="41">
        <f t="shared" si="54"/>
        <v>490.48</v>
      </c>
      <c r="M314" s="41">
        <f t="shared" si="47"/>
        <v>0</v>
      </c>
      <c r="N314" s="41">
        <f t="shared" si="48"/>
        <v>0</v>
      </c>
      <c r="O314" s="41"/>
      <c r="P314" s="58">
        <f t="shared" si="50"/>
        <v>0</v>
      </c>
      <c r="Q314" s="9"/>
      <c r="R314" s="12">
        <f t="shared" si="51"/>
        <v>-812</v>
      </c>
      <c r="S314" s="13">
        <v>2828</v>
      </c>
      <c r="T314" s="14" t="s">
        <v>179</v>
      </c>
      <c r="U314" s="15">
        <v>1</v>
      </c>
      <c r="V314" s="16">
        <v>1313</v>
      </c>
      <c r="W314" s="17">
        <v>108.9300003</v>
      </c>
      <c r="X314" s="22">
        <f t="shared" si="52"/>
        <v>4.3881391598600779</v>
      </c>
      <c r="Y314" s="5">
        <f t="shared" si="49"/>
        <v>311</v>
      </c>
    </row>
    <row r="315" spans="1:25" hidden="1" x14ac:dyDescent="0.25">
      <c r="A315" s="8">
        <v>3983</v>
      </c>
      <c r="B315" s="9" t="s">
        <v>260</v>
      </c>
      <c r="C315" s="10">
        <v>1355</v>
      </c>
      <c r="D315" s="11">
        <v>328378.95</v>
      </c>
      <c r="E315" s="11">
        <v>13187.18</v>
      </c>
      <c r="F315" s="11">
        <v>0</v>
      </c>
      <c r="G315" s="11">
        <v>0</v>
      </c>
      <c r="H315" s="11">
        <v>0</v>
      </c>
      <c r="I315" s="11">
        <v>0</v>
      </c>
      <c r="J315" s="11">
        <v>0</v>
      </c>
      <c r="K315" s="11">
        <f t="shared" si="46"/>
        <v>315191.77</v>
      </c>
      <c r="L315" s="41">
        <f t="shared" si="54"/>
        <v>232.61</v>
      </c>
      <c r="M315" s="41">
        <f t="shared" si="47"/>
        <v>0</v>
      </c>
      <c r="N315" s="41">
        <f t="shared" si="48"/>
        <v>0</v>
      </c>
      <c r="O315" s="41"/>
      <c r="P315" s="58">
        <f t="shared" si="50"/>
        <v>0</v>
      </c>
      <c r="Q315" s="9"/>
      <c r="R315" s="12">
        <f t="shared" si="51"/>
        <v>1148</v>
      </c>
      <c r="S315" s="13">
        <v>2835</v>
      </c>
      <c r="T315" s="14" t="s">
        <v>180</v>
      </c>
      <c r="U315" s="15">
        <v>1</v>
      </c>
      <c r="V315" s="16">
        <v>4858</v>
      </c>
      <c r="W315" s="17">
        <v>13.3980999</v>
      </c>
      <c r="X315" s="23">
        <f t="shared" si="52"/>
        <v>101.13374359897108</v>
      </c>
      <c r="Y315" s="5">
        <f t="shared" si="49"/>
        <v>312</v>
      </c>
    </row>
    <row r="316" spans="1:25" hidden="1" x14ac:dyDescent="0.25">
      <c r="A316" s="8">
        <v>3514</v>
      </c>
      <c r="B316" s="9" t="s">
        <v>225</v>
      </c>
      <c r="C316" s="10">
        <v>294</v>
      </c>
      <c r="D316" s="11">
        <v>136862.64000000001</v>
      </c>
      <c r="E316" s="11">
        <v>0</v>
      </c>
      <c r="F316" s="11">
        <v>0</v>
      </c>
      <c r="G316" s="11">
        <v>0</v>
      </c>
      <c r="H316" s="11">
        <v>0</v>
      </c>
      <c r="I316" s="11">
        <v>0</v>
      </c>
      <c r="J316" s="11">
        <v>0</v>
      </c>
      <c r="K316" s="11">
        <f t="shared" si="46"/>
        <v>136862.64000000001</v>
      </c>
      <c r="L316" s="41">
        <f t="shared" si="54"/>
        <v>465.52</v>
      </c>
      <c r="M316" s="41">
        <f t="shared" si="47"/>
        <v>0</v>
      </c>
      <c r="N316" s="41">
        <f t="shared" si="48"/>
        <v>0</v>
      </c>
      <c r="O316" s="41"/>
      <c r="P316" s="58">
        <f t="shared" si="50"/>
        <v>0</v>
      </c>
      <c r="Q316" s="9"/>
      <c r="R316" s="12">
        <f t="shared" si="51"/>
        <v>672</v>
      </c>
      <c r="S316" s="13">
        <v>2842</v>
      </c>
      <c r="T316" s="14" t="s">
        <v>181</v>
      </c>
      <c r="U316" s="15">
        <v>1</v>
      </c>
      <c r="V316" s="16">
        <v>505</v>
      </c>
      <c r="W316" s="17">
        <v>10.688699700000001</v>
      </c>
      <c r="X316" s="22">
        <f t="shared" si="52"/>
        <v>27.505684344373524</v>
      </c>
      <c r="Y316" s="5">
        <f t="shared" si="49"/>
        <v>313</v>
      </c>
    </row>
    <row r="317" spans="1:25" hidden="1" x14ac:dyDescent="0.25">
      <c r="A317" s="8">
        <v>1945</v>
      </c>
      <c r="B317" s="9" t="s">
        <v>120</v>
      </c>
      <c r="C317" s="10">
        <v>840</v>
      </c>
      <c r="D317" s="11">
        <v>447013.94</v>
      </c>
      <c r="E317" s="11">
        <v>0</v>
      </c>
      <c r="F317" s="11">
        <v>0</v>
      </c>
      <c r="G317" s="11">
        <v>0</v>
      </c>
      <c r="H317" s="11">
        <v>0</v>
      </c>
      <c r="I317" s="11">
        <v>0</v>
      </c>
      <c r="J317" s="11">
        <v>0</v>
      </c>
      <c r="K317" s="11">
        <f t="shared" si="46"/>
        <v>447013.94</v>
      </c>
      <c r="L317" s="41">
        <f t="shared" si="54"/>
        <v>532.16</v>
      </c>
      <c r="M317" s="41">
        <f t="shared" si="47"/>
        <v>0</v>
      </c>
      <c r="N317" s="41">
        <f t="shared" si="48"/>
        <v>0</v>
      </c>
      <c r="O317" s="41"/>
      <c r="P317" s="58">
        <f t="shared" si="50"/>
        <v>0</v>
      </c>
      <c r="Q317" s="9"/>
      <c r="R317" s="12">
        <f t="shared" si="51"/>
        <v>97</v>
      </c>
      <c r="S317" s="13">
        <v>1848</v>
      </c>
      <c r="T317" s="14" t="s">
        <v>111</v>
      </c>
      <c r="U317" s="15">
        <v>3</v>
      </c>
      <c r="V317" s="16">
        <v>557</v>
      </c>
      <c r="W317" s="17">
        <v>127.77100369999999</v>
      </c>
      <c r="X317" s="22">
        <f t="shared" si="52"/>
        <v>6.5742615748114375</v>
      </c>
      <c r="Y317" s="5">
        <f t="shared" si="49"/>
        <v>314</v>
      </c>
    </row>
    <row r="318" spans="1:25" hidden="1" x14ac:dyDescent="0.25">
      <c r="A318" s="24">
        <v>4018</v>
      </c>
      <c r="B318" s="25" t="s">
        <v>263</v>
      </c>
      <c r="C318" s="26">
        <v>6406</v>
      </c>
      <c r="D318" s="27">
        <v>3044454.51</v>
      </c>
      <c r="E318" s="27">
        <v>0</v>
      </c>
      <c r="F318" s="27">
        <v>0</v>
      </c>
      <c r="G318" s="27">
        <v>141756.5</v>
      </c>
      <c r="H318" s="27">
        <v>0</v>
      </c>
      <c r="I318" s="27">
        <v>0</v>
      </c>
      <c r="J318" s="27">
        <v>0</v>
      </c>
      <c r="K318" s="27">
        <f t="shared" si="46"/>
        <v>2902698.01</v>
      </c>
      <c r="L318" s="27">
        <f t="shared" si="54"/>
        <v>453.12</v>
      </c>
      <c r="M318" s="27">
        <f t="shared" si="47"/>
        <v>0</v>
      </c>
      <c r="N318" s="27">
        <f t="shared" si="48"/>
        <v>0</v>
      </c>
      <c r="O318" s="27"/>
      <c r="P318" s="58">
        <f t="shared" si="50"/>
        <v>0</v>
      </c>
      <c r="Q318" s="9"/>
      <c r="R318" s="12">
        <f t="shared" si="51"/>
        <v>1169</v>
      </c>
      <c r="S318" s="13">
        <v>2849</v>
      </c>
      <c r="T318" s="14" t="s">
        <v>182</v>
      </c>
      <c r="U318" s="15">
        <v>1</v>
      </c>
      <c r="V318" s="16">
        <v>6597</v>
      </c>
      <c r="W318" s="17">
        <v>102.62400049999999</v>
      </c>
      <c r="X318" s="23">
        <f t="shared" si="52"/>
        <v>62.422045221283305</v>
      </c>
      <c r="Y318" s="5">
        <f t="shared" si="49"/>
        <v>315</v>
      </c>
    </row>
    <row r="319" spans="1:25" hidden="1" x14ac:dyDescent="0.25">
      <c r="A319" s="8">
        <v>4025</v>
      </c>
      <c r="B319" s="9" t="s">
        <v>264</v>
      </c>
      <c r="C319" s="10">
        <v>517</v>
      </c>
      <c r="D319" s="11">
        <v>289079.08</v>
      </c>
      <c r="E319" s="11">
        <v>0</v>
      </c>
      <c r="F319" s="11">
        <v>0</v>
      </c>
      <c r="G319" s="11">
        <v>0</v>
      </c>
      <c r="H319" s="11">
        <v>0</v>
      </c>
      <c r="I319" s="11">
        <v>0</v>
      </c>
      <c r="J319" s="11">
        <v>0</v>
      </c>
      <c r="K319" s="11">
        <f t="shared" si="46"/>
        <v>289079.08</v>
      </c>
      <c r="L319" s="41">
        <f t="shared" si="54"/>
        <v>559.15</v>
      </c>
      <c r="M319" s="41">
        <f t="shared" si="47"/>
        <v>0</v>
      </c>
      <c r="N319" s="41">
        <f t="shared" si="48"/>
        <v>0</v>
      </c>
      <c r="O319" s="41"/>
      <c r="P319" s="58">
        <f t="shared" si="50"/>
        <v>0</v>
      </c>
      <c r="Q319" s="9"/>
      <c r="R319" s="12">
        <f t="shared" si="51"/>
        <v>1169</v>
      </c>
      <c r="S319" s="13">
        <v>2856</v>
      </c>
      <c r="T319" s="14" t="s">
        <v>183</v>
      </c>
      <c r="U319" s="15">
        <v>1</v>
      </c>
      <c r="V319" s="16">
        <v>759</v>
      </c>
      <c r="W319" s="17">
        <v>109.375</v>
      </c>
      <c r="X319" s="22">
        <f t="shared" si="52"/>
        <v>4.7268571428571429</v>
      </c>
      <c r="Y319" s="5">
        <f t="shared" si="49"/>
        <v>316</v>
      </c>
    </row>
    <row r="320" spans="1:25" hidden="1" x14ac:dyDescent="0.25">
      <c r="A320" s="8">
        <v>4060</v>
      </c>
      <c r="B320" s="9" t="s">
        <v>265</v>
      </c>
      <c r="C320" s="10">
        <v>5737</v>
      </c>
      <c r="D320" s="11">
        <v>2198519.84</v>
      </c>
      <c r="E320" s="11">
        <v>14236.8</v>
      </c>
      <c r="F320" s="11">
        <v>0</v>
      </c>
      <c r="G320" s="11">
        <v>0</v>
      </c>
      <c r="H320" s="11">
        <v>0</v>
      </c>
      <c r="I320" s="11">
        <v>0</v>
      </c>
      <c r="J320" s="11">
        <v>0</v>
      </c>
      <c r="K320" s="11">
        <f t="shared" si="46"/>
        <v>2184283.04</v>
      </c>
      <c r="L320" s="41">
        <f t="shared" si="54"/>
        <v>380.74</v>
      </c>
      <c r="M320" s="41">
        <f t="shared" si="47"/>
        <v>0</v>
      </c>
      <c r="N320" s="41">
        <f t="shared" si="48"/>
        <v>0</v>
      </c>
      <c r="O320" s="41"/>
      <c r="P320" s="58">
        <f t="shared" si="50"/>
        <v>0</v>
      </c>
      <c r="Q320" s="9"/>
      <c r="R320" s="12">
        <f t="shared" si="51"/>
        <v>1197</v>
      </c>
      <c r="S320" s="13">
        <v>2863</v>
      </c>
      <c r="T320" s="14" t="s">
        <v>184</v>
      </c>
      <c r="U320" s="15">
        <v>1</v>
      </c>
      <c r="V320" s="16">
        <v>242</v>
      </c>
      <c r="W320" s="17">
        <v>70.455001800000005</v>
      </c>
      <c r="X320" s="22">
        <f t="shared" si="52"/>
        <v>81.427859675393549</v>
      </c>
      <c r="Y320" s="5">
        <f t="shared" si="49"/>
        <v>317</v>
      </c>
    </row>
    <row r="321" spans="1:25" hidden="1" x14ac:dyDescent="0.25">
      <c r="A321" s="8">
        <v>4067</v>
      </c>
      <c r="B321" s="9" t="s">
        <v>266</v>
      </c>
      <c r="C321" s="10">
        <v>1107</v>
      </c>
      <c r="D321" s="11">
        <v>387593.26</v>
      </c>
      <c r="E321" s="11">
        <v>0</v>
      </c>
      <c r="F321" s="11">
        <v>0</v>
      </c>
      <c r="G321" s="11">
        <v>0</v>
      </c>
      <c r="H321" s="11">
        <v>0</v>
      </c>
      <c r="I321" s="11">
        <v>0</v>
      </c>
      <c r="J321" s="11">
        <v>0</v>
      </c>
      <c r="K321" s="11">
        <f t="shared" si="46"/>
        <v>387593.26</v>
      </c>
      <c r="L321" s="41">
        <f t="shared" si="54"/>
        <v>350.13</v>
      </c>
      <c r="M321" s="41">
        <f t="shared" si="47"/>
        <v>0</v>
      </c>
      <c r="N321" s="41">
        <f t="shared" si="48"/>
        <v>0</v>
      </c>
      <c r="O321" s="41"/>
      <c r="P321" s="58">
        <f t="shared" si="50"/>
        <v>0</v>
      </c>
      <c r="Q321" s="9"/>
      <c r="R321" s="12">
        <f t="shared" si="51"/>
        <v>205</v>
      </c>
      <c r="S321" s="13">
        <v>3862</v>
      </c>
      <c r="T321" s="14" t="s">
        <v>246</v>
      </c>
      <c r="U321" s="15">
        <v>3</v>
      </c>
      <c r="V321" s="16">
        <v>367</v>
      </c>
      <c r="W321" s="17">
        <v>8.9147500999999991</v>
      </c>
      <c r="X321" s="22">
        <f t="shared" si="52"/>
        <v>124.17622340305424</v>
      </c>
      <c r="Y321" s="5">
        <f t="shared" si="49"/>
        <v>318</v>
      </c>
    </row>
    <row r="322" spans="1:25" hidden="1" x14ac:dyDescent="0.25">
      <c r="A322" s="8">
        <v>4074</v>
      </c>
      <c r="B322" s="9" t="s">
        <v>267</v>
      </c>
      <c r="C322" s="10">
        <v>1795</v>
      </c>
      <c r="D322" s="11">
        <v>936759.65</v>
      </c>
      <c r="E322" s="11">
        <v>0</v>
      </c>
      <c r="F322" s="11">
        <v>0</v>
      </c>
      <c r="G322" s="11">
        <v>0</v>
      </c>
      <c r="H322" s="11">
        <v>0</v>
      </c>
      <c r="I322" s="11">
        <v>0</v>
      </c>
      <c r="J322" s="11">
        <v>0</v>
      </c>
      <c r="K322" s="11">
        <f t="shared" si="46"/>
        <v>936759.65</v>
      </c>
      <c r="L322" s="41">
        <f t="shared" si="54"/>
        <v>521.87</v>
      </c>
      <c r="M322" s="41">
        <f t="shared" si="47"/>
        <v>0</v>
      </c>
      <c r="N322" s="41">
        <f t="shared" si="48"/>
        <v>0</v>
      </c>
      <c r="O322" s="41"/>
      <c r="P322" s="58">
        <f t="shared" si="50"/>
        <v>0</v>
      </c>
      <c r="Q322" s="9"/>
      <c r="R322" s="12">
        <f t="shared" si="51"/>
        <v>1189</v>
      </c>
      <c r="S322" s="13">
        <v>2885</v>
      </c>
      <c r="T322" s="14" t="s">
        <v>186</v>
      </c>
      <c r="U322" s="15">
        <v>3</v>
      </c>
      <c r="V322" s="16">
        <v>1887</v>
      </c>
      <c r="W322" s="17">
        <v>53.854698200000001</v>
      </c>
      <c r="X322" s="22">
        <f t="shared" si="52"/>
        <v>33.330425385245221</v>
      </c>
      <c r="Y322" s="5">
        <f t="shared" si="49"/>
        <v>319</v>
      </c>
    </row>
    <row r="323" spans="1:25" hidden="1" x14ac:dyDescent="0.25">
      <c r="A323" s="8">
        <v>4088</v>
      </c>
      <c r="B323" s="9" t="s">
        <v>268</v>
      </c>
      <c r="C323" s="10">
        <v>1293</v>
      </c>
      <c r="D323" s="11">
        <v>677313.99</v>
      </c>
      <c r="E323" s="11">
        <v>0</v>
      </c>
      <c r="F323" s="11">
        <v>0</v>
      </c>
      <c r="G323" s="11">
        <v>0</v>
      </c>
      <c r="H323" s="11">
        <v>0</v>
      </c>
      <c r="I323" s="11">
        <v>0</v>
      </c>
      <c r="J323" s="11">
        <v>0</v>
      </c>
      <c r="K323" s="11">
        <f t="shared" si="46"/>
        <v>677313.99</v>
      </c>
      <c r="L323" s="41">
        <f t="shared" si="54"/>
        <v>523.83000000000004</v>
      </c>
      <c r="M323" s="41">
        <f t="shared" si="47"/>
        <v>0</v>
      </c>
      <c r="N323" s="41">
        <f t="shared" si="48"/>
        <v>0</v>
      </c>
      <c r="O323" s="41"/>
      <c r="P323" s="58">
        <f t="shared" si="50"/>
        <v>0</v>
      </c>
      <c r="Q323" s="9"/>
      <c r="R323" s="12">
        <f t="shared" si="51"/>
        <v>1204</v>
      </c>
      <c r="S323" s="13">
        <v>2884</v>
      </c>
      <c r="T323" s="14" t="s">
        <v>185</v>
      </c>
      <c r="U323" s="15">
        <v>2</v>
      </c>
      <c r="V323" s="16">
        <v>1368</v>
      </c>
      <c r="W323" s="17">
        <v>95.888900800000002</v>
      </c>
      <c r="X323" s="22">
        <f t="shared" si="52"/>
        <v>13.484355219556338</v>
      </c>
      <c r="Y323" s="5">
        <f t="shared" si="49"/>
        <v>320</v>
      </c>
    </row>
    <row r="324" spans="1:25" hidden="1" x14ac:dyDescent="0.25">
      <c r="A324" s="24">
        <v>4095</v>
      </c>
      <c r="B324" s="25" t="s">
        <v>269</v>
      </c>
      <c r="C324" s="26">
        <v>2963</v>
      </c>
      <c r="D324" s="27">
        <v>839054.49</v>
      </c>
      <c r="E324" s="27">
        <v>0</v>
      </c>
      <c r="F324" s="27">
        <v>0</v>
      </c>
      <c r="G324" s="27">
        <v>0</v>
      </c>
      <c r="H324" s="27">
        <v>0</v>
      </c>
      <c r="I324" s="27">
        <v>0</v>
      </c>
      <c r="J324" s="27">
        <v>0</v>
      </c>
      <c r="K324" s="27">
        <f t="shared" ref="K324:K387" si="55">D324-E324-F324-G324-H324-I324-J324</f>
        <v>839054.49</v>
      </c>
      <c r="L324" s="27">
        <f t="shared" si="54"/>
        <v>283.18</v>
      </c>
      <c r="M324" s="27">
        <f t="shared" ref="M324:M387" si="56">MAX(ROUND((L324-M$428),2),0)</f>
        <v>0</v>
      </c>
      <c r="N324" s="27">
        <f t="shared" ref="N324:N387" si="57">C324*M324</f>
        <v>0</v>
      </c>
      <c r="O324" s="27"/>
      <c r="P324" s="58">
        <f t="shared" si="50"/>
        <v>0</v>
      </c>
      <c r="Q324" s="9"/>
      <c r="R324" s="12">
        <f t="shared" si="51"/>
        <v>1204</v>
      </c>
      <c r="S324" s="13">
        <v>2891</v>
      </c>
      <c r="T324" s="14" t="s">
        <v>187</v>
      </c>
      <c r="U324" s="15">
        <v>1</v>
      </c>
      <c r="V324" s="16">
        <v>308</v>
      </c>
      <c r="W324" s="17">
        <v>181.29899599999999</v>
      </c>
      <c r="X324" s="22">
        <f t="shared" si="52"/>
        <v>16.343168276563429</v>
      </c>
      <c r="Y324" s="5">
        <f t="shared" si="49"/>
        <v>321</v>
      </c>
    </row>
    <row r="325" spans="1:25" hidden="1" x14ac:dyDescent="0.25">
      <c r="A325" s="8">
        <v>4137</v>
      </c>
      <c r="B325" s="9" t="s">
        <v>270</v>
      </c>
      <c r="C325" s="10">
        <v>989</v>
      </c>
      <c r="D325" s="11">
        <v>448168.45</v>
      </c>
      <c r="E325" s="11">
        <v>0</v>
      </c>
      <c r="F325" s="11">
        <v>0</v>
      </c>
      <c r="G325" s="11">
        <v>0</v>
      </c>
      <c r="H325" s="11">
        <v>0</v>
      </c>
      <c r="I325" s="11">
        <v>0</v>
      </c>
      <c r="J325" s="11">
        <v>0</v>
      </c>
      <c r="K325" s="11">
        <f t="shared" si="55"/>
        <v>448168.45</v>
      </c>
      <c r="L325" s="41">
        <f t="shared" si="54"/>
        <v>453.15</v>
      </c>
      <c r="M325" s="41">
        <f t="shared" si="56"/>
        <v>0</v>
      </c>
      <c r="N325" s="41">
        <f t="shared" si="57"/>
        <v>0</v>
      </c>
      <c r="O325" s="41"/>
      <c r="P325" s="58">
        <f t="shared" si="50"/>
        <v>0</v>
      </c>
      <c r="Q325" s="9"/>
      <c r="R325" s="12">
        <f t="shared" si="51"/>
        <v>1239</v>
      </c>
      <c r="S325" s="13">
        <v>2898</v>
      </c>
      <c r="T325" s="14" t="s">
        <v>188</v>
      </c>
      <c r="U325" s="15">
        <v>1</v>
      </c>
      <c r="V325" s="16">
        <v>1575</v>
      </c>
      <c r="W325" s="17">
        <v>77.751800500000002</v>
      </c>
      <c r="X325" s="22">
        <f t="shared" si="52"/>
        <v>12.71996267147537</v>
      </c>
      <c r="Y325" s="5">
        <f t="shared" si="49"/>
        <v>322</v>
      </c>
    </row>
    <row r="326" spans="1:25" hidden="1" x14ac:dyDescent="0.25">
      <c r="A326" s="8">
        <v>4144</v>
      </c>
      <c r="B326" s="9" t="s">
        <v>271</v>
      </c>
      <c r="C326" s="10">
        <v>3879</v>
      </c>
      <c r="D326" s="11">
        <v>2022754.71</v>
      </c>
      <c r="E326" s="11">
        <v>200</v>
      </c>
      <c r="F326" s="11">
        <v>0</v>
      </c>
      <c r="G326" s="11">
        <v>0</v>
      </c>
      <c r="H326" s="11">
        <v>0</v>
      </c>
      <c r="I326" s="11">
        <v>0</v>
      </c>
      <c r="J326" s="11">
        <v>0</v>
      </c>
      <c r="K326" s="11">
        <f t="shared" si="55"/>
        <v>2022554.71</v>
      </c>
      <c r="L326" s="41">
        <f t="shared" si="54"/>
        <v>521.41</v>
      </c>
      <c r="M326" s="41">
        <f t="shared" si="56"/>
        <v>0</v>
      </c>
      <c r="N326" s="41">
        <f t="shared" si="57"/>
        <v>0</v>
      </c>
      <c r="O326" s="41"/>
      <c r="P326" s="58">
        <f t="shared" si="50"/>
        <v>0</v>
      </c>
      <c r="Q326" s="9"/>
      <c r="R326" s="12">
        <f t="shared" si="51"/>
        <v>497</v>
      </c>
      <c r="S326" s="13">
        <v>3647</v>
      </c>
      <c r="T326" s="14" t="s">
        <v>233</v>
      </c>
      <c r="U326" s="15">
        <v>2</v>
      </c>
      <c r="V326" s="16">
        <v>708</v>
      </c>
      <c r="W326" s="17">
        <v>751.58001709999996</v>
      </c>
      <c r="X326" s="22">
        <f t="shared" si="52"/>
        <v>5.1611271078856893</v>
      </c>
      <c r="Y326" s="5">
        <f t="shared" ref="Y326:Y389" si="58">Y325+1</f>
        <v>323</v>
      </c>
    </row>
    <row r="327" spans="1:25" hidden="1" x14ac:dyDescent="0.25">
      <c r="A327" s="24">
        <v>4179</v>
      </c>
      <c r="B327" s="25" t="s">
        <v>274</v>
      </c>
      <c r="C327" s="26">
        <v>9970</v>
      </c>
      <c r="D327" s="27">
        <v>1401209.31</v>
      </c>
      <c r="E327" s="27">
        <v>0</v>
      </c>
      <c r="F327" s="27">
        <v>0</v>
      </c>
      <c r="G327" s="27">
        <v>937.5</v>
      </c>
      <c r="H327" s="27">
        <v>0</v>
      </c>
      <c r="I327" s="27">
        <v>0</v>
      </c>
      <c r="J327" s="27">
        <v>0</v>
      </c>
      <c r="K327" s="27">
        <f t="shared" si="55"/>
        <v>1400271.81</v>
      </c>
      <c r="L327" s="27">
        <f t="shared" si="54"/>
        <v>140.44999999999999</v>
      </c>
      <c r="M327" s="27">
        <f t="shared" si="56"/>
        <v>0</v>
      </c>
      <c r="N327" s="27">
        <f t="shared" si="57"/>
        <v>0</v>
      </c>
      <c r="O327" s="27"/>
      <c r="P327" s="58">
        <f t="shared" si="50"/>
        <v>0</v>
      </c>
      <c r="Q327" s="9"/>
      <c r="R327" s="12">
        <f t="shared" si="51"/>
        <v>1267</v>
      </c>
      <c r="S327" s="13">
        <v>2912</v>
      </c>
      <c r="T327" s="14" t="s">
        <v>189</v>
      </c>
      <c r="U327" s="15">
        <v>1</v>
      </c>
      <c r="V327" s="16">
        <v>965</v>
      </c>
      <c r="W327" s="17">
        <v>145.83299260000001</v>
      </c>
      <c r="X327" s="22">
        <f t="shared" si="52"/>
        <v>68.365874019648956</v>
      </c>
      <c r="Y327" s="5">
        <f t="shared" si="58"/>
        <v>324</v>
      </c>
    </row>
    <row r="328" spans="1:25" hidden="1" x14ac:dyDescent="0.25">
      <c r="A328" s="8">
        <v>4228</v>
      </c>
      <c r="B328" s="9" t="s">
        <v>278</v>
      </c>
      <c r="C328" s="10">
        <v>866</v>
      </c>
      <c r="D328" s="11">
        <v>460868.91</v>
      </c>
      <c r="E328" s="11">
        <v>0</v>
      </c>
      <c r="F328" s="11">
        <v>0</v>
      </c>
      <c r="G328" s="11">
        <v>0</v>
      </c>
      <c r="H328" s="11">
        <v>0</v>
      </c>
      <c r="I328" s="11">
        <v>0</v>
      </c>
      <c r="J328" s="11">
        <v>0</v>
      </c>
      <c r="K328" s="11">
        <f t="shared" si="55"/>
        <v>460868.91</v>
      </c>
      <c r="L328" s="41">
        <f t="shared" si="54"/>
        <v>532.17999999999995</v>
      </c>
      <c r="M328" s="41">
        <f t="shared" si="56"/>
        <v>0</v>
      </c>
      <c r="N328" s="41">
        <f t="shared" si="57"/>
        <v>0</v>
      </c>
      <c r="O328" s="41"/>
      <c r="P328" s="58">
        <f t="shared" si="50"/>
        <v>0</v>
      </c>
      <c r="Q328" s="9"/>
      <c r="R328" s="12">
        <f t="shared" si="51"/>
        <v>1288</v>
      </c>
      <c r="S328" s="13">
        <v>2940</v>
      </c>
      <c r="T328" s="14" t="s">
        <v>190</v>
      </c>
      <c r="U328" s="15">
        <v>1</v>
      </c>
      <c r="V328" s="16">
        <v>222</v>
      </c>
      <c r="W328" s="17">
        <v>242.8690033</v>
      </c>
      <c r="X328" s="22">
        <f t="shared" si="52"/>
        <v>3.5657082140296326</v>
      </c>
      <c r="Y328" s="5">
        <f t="shared" si="58"/>
        <v>325</v>
      </c>
    </row>
    <row r="329" spans="1:25" hidden="1" x14ac:dyDescent="0.25">
      <c r="A329" s="8">
        <v>4151</v>
      </c>
      <c r="B329" s="9" t="s">
        <v>272</v>
      </c>
      <c r="C329" s="10">
        <v>827</v>
      </c>
      <c r="D329" s="11">
        <v>454579.88</v>
      </c>
      <c r="E329" s="11">
        <v>13545.85</v>
      </c>
      <c r="F329" s="11">
        <v>0</v>
      </c>
      <c r="G329" s="11">
        <v>0</v>
      </c>
      <c r="H329" s="11">
        <v>0</v>
      </c>
      <c r="I329" s="11">
        <v>0</v>
      </c>
      <c r="J329" s="11">
        <v>0</v>
      </c>
      <c r="K329" s="11">
        <f t="shared" si="55"/>
        <v>441034.03</v>
      </c>
      <c r="L329" s="41">
        <f t="shared" si="54"/>
        <v>533.29</v>
      </c>
      <c r="M329" s="41">
        <f t="shared" si="56"/>
        <v>0</v>
      </c>
      <c r="N329" s="41">
        <f t="shared" si="57"/>
        <v>0</v>
      </c>
      <c r="O329" s="41"/>
      <c r="P329" s="58">
        <f t="shared" si="50"/>
        <v>0</v>
      </c>
      <c r="Q329" s="9"/>
      <c r="R329" s="12">
        <f t="shared" si="51"/>
        <v>1190</v>
      </c>
      <c r="S329" s="13">
        <v>2961</v>
      </c>
      <c r="T329" s="14" t="s">
        <v>191</v>
      </c>
      <c r="U329" s="15">
        <v>1</v>
      </c>
      <c r="V329" s="16">
        <v>416</v>
      </c>
      <c r="W329" s="17">
        <v>86.866401699999997</v>
      </c>
      <c r="X329" s="22">
        <f t="shared" si="52"/>
        <v>9.5203667219474575</v>
      </c>
      <c r="Y329" s="5">
        <f t="shared" si="58"/>
        <v>326</v>
      </c>
    </row>
    <row r="330" spans="1:25" hidden="1" x14ac:dyDescent="0.25">
      <c r="A330" s="8">
        <v>4305</v>
      </c>
      <c r="B330" s="9" t="s">
        <v>282</v>
      </c>
      <c r="C330" s="10">
        <v>1078</v>
      </c>
      <c r="D330" s="11">
        <v>387026.04</v>
      </c>
      <c r="E330" s="11">
        <v>0</v>
      </c>
      <c r="F330" s="11">
        <v>3941.4</v>
      </c>
      <c r="G330" s="11">
        <v>0</v>
      </c>
      <c r="H330" s="11">
        <v>0</v>
      </c>
      <c r="I330" s="11">
        <v>0</v>
      </c>
      <c r="J330" s="11">
        <v>0</v>
      </c>
      <c r="K330" s="11">
        <f t="shared" si="55"/>
        <v>383084.63999999996</v>
      </c>
      <c r="L330" s="41">
        <f t="shared" si="54"/>
        <v>355.37</v>
      </c>
      <c r="M330" s="41">
        <f t="shared" si="56"/>
        <v>0</v>
      </c>
      <c r="N330" s="41">
        <f t="shared" si="57"/>
        <v>0</v>
      </c>
      <c r="O330" s="41"/>
      <c r="P330" s="58">
        <f t="shared" si="50"/>
        <v>0</v>
      </c>
      <c r="Q330" s="9"/>
      <c r="R330" s="12">
        <f t="shared" si="51"/>
        <v>1218</v>
      </c>
      <c r="S330" s="13">
        <v>3087</v>
      </c>
      <c r="T330" s="14" t="s">
        <v>192</v>
      </c>
      <c r="U330" s="15">
        <v>3</v>
      </c>
      <c r="V330" s="16">
        <v>103</v>
      </c>
      <c r="W330" s="17">
        <v>14.620100000000001</v>
      </c>
      <c r="X330" s="22">
        <f t="shared" si="52"/>
        <v>73.734105785870128</v>
      </c>
      <c r="Y330" s="5">
        <f t="shared" si="58"/>
        <v>327</v>
      </c>
    </row>
    <row r="331" spans="1:25" hidden="1" x14ac:dyDescent="0.25">
      <c r="A331" s="24">
        <v>4312</v>
      </c>
      <c r="B331" s="25" t="s">
        <v>283</v>
      </c>
      <c r="C331" s="26">
        <v>2822</v>
      </c>
      <c r="D331" s="27">
        <v>1060218.17</v>
      </c>
      <c r="E331" s="27">
        <v>0</v>
      </c>
      <c r="F331" s="27">
        <v>0</v>
      </c>
      <c r="G331" s="27">
        <v>0</v>
      </c>
      <c r="H331" s="27">
        <v>0</v>
      </c>
      <c r="I331" s="27">
        <v>0</v>
      </c>
      <c r="J331" s="27">
        <v>0</v>
      </c>
      <c r="K331" s="27">
        <f t="shared" si="55"/>
        <v>1060218.17</v>
      </c>
      <c r="L331" s="27">
        <f t="shared" si="54"/>
        <v>375.7</v>
      </c>
      <c r="M331" s="27">
        <f t="shared" si="56"/>
        <v>0</v>
      </c>
      <c r="N331" s="27">
        <f t="shared" si="57"/>
        <v>0</v>
      </c>
      <c r="O331" s="27"/>
      <c r="P331" s="58">
        <f t="shared" si="50"/>
        <v>0</v>
      </c>
      <c r="Q331" s="9"/>
      <c r="R331" s="12">
        <f t="shared" si="51"/>
        <v>1218</v>
      </c>
      <c r="S331" s="13">
        <v>3094</v>
      </c>
      <c r="T331" s="14" t="s">
        <v>193</v>
      </c>
      <c r="U331" s="15">
        <v>3</v>
      </c>
      <c r="V331" s="16">
        <v>88</v>
      </c>
      <c r="W331" s="17">
        <v>15.2988005</v>
      </c>
      <c r="X331" s="22">
        <f t="shared" si="52"/>
        <v>184.45890578153495</v>
      </c>
      <c r="Y331" s="5">
        <f t="shared" si="58"/>
        <v>328</v>
      </c>
    </row>
    <row r="332" spans="1:25" hidden="1" x14ac:dyDescent="0.25">
      <c r="A332" s="8">
        <v>4389</v>
      </c>
      <c r="B332" s="9" t="s">
        <v>288</v>
      </c>
      <c r="C332" s="10">
        <v>1508</v>
      </c>
      <c r="D332" s="11">
        <v>541014.82999999996</v>
      </c>
      <c r="E332" s="11">
        <v>0</v>
      </c>
      <c r="F332" s="11">
        <v>0</v>
      </c>
      <c r="G332" s="11">
        <v>0</v>
      </c>
      <c r="H332" s="11">
        <v>0</v>
      </c>
      <c r="I332" s="11">
        <v>0</v>
      </c>
      <c r="J332" s="11">
        <v>0</v>
      </c>
      <c r="K332" s="11">
        <f t="shared" si="55"/>
        <v>541014.82999999996</v>
      </c>
      <c r="L332" s="41">
        <f t="shared" si="54"/>
        <v>358.76</v>
      </c>
      <c r="M332" s="41">
        <f t="shared" si="56"/>
        <v>0</v>
      </c>
      <c r="N332" s="41">
        <f t="shared" si="57"/>
        <v>0</v>
      </c>
      <c r="O332" s="41"/>
      <c r="P332" s="58">
        <f t="shared" si="50"/>
        <v>0</v>
      </c>
      <c r="Q332" s="9"/>
      <c r="R332" s="12">
        <f t="shared" si="51"/>
        <v>1260</v>
      </c>
      <c r="S332" s="13">
        <v>3129</v>
      </c>
      <c r="T332" s="14" t="s">
        <v>195</v>
      </c>
      <c r="U332" s="15">
        <v>1</v>
      </c>
      <c r="V332" s="16">
        <v>1280</v>
      </c>
      <c r="W332" s="17">
        <v>3.1716101000000001</v>
      </c>
      <c r="X332" s="23">
        <f t="shared" si="52"/>
        <v>475.46828029082138</v>
      </c>
      <c r="Y332" s="5">
        <f t="shared" si="58"/>
        <v>329</v>
      </c>
    </row>
    <row r="333" spans="1:25" hidden="1" x14ac:dyDescent="0.25">
      <c r="A333" s="8">
        <v>4459</v>
      </c>
      <c r="B333" s="9" t="s">
        <v>289</v>
      </c>
      <c r="C333" s="10">
        <v>277</v>
      </c>
      <c r="D333" s="11">
        <v>137986.63</v>
      </c>
      <c r="E333" s="11">
        <v>0</v>
      </c>
      <c r="F333" s="11">
        <v>0</v>
      </c>
      <c r="G333" s="11">
        <v>0</v>
      </c>
      <c r="H333" s="11">
        <v>0</v>
      </c>
      <c r="I333" s="11">
        <v>0</v>
      </c>
      <c r="J333" s="11">
        <v>0</v>
      </c>
      <c r="K333" s="11">
        <f t="shared" si="55"/>
        <v>137986.63</v>
      </c>
      <c r="L333" s="41">
        <f t="shared" si="54"/>
        <v>498.15</v>
      </c>
      <c r="M333" s="41">
        <f t="shared" si="56"/>
        <v>0</v>
      </c>
      <c r="N333" s="41">
        <f t="shared" si="57"/>
        <v>0</v>
      </c>
      <c r="O333" s="41"/>
      <c r="P333" s="58">
        <f t="shared" si="50"/>
        <v>0</v>
      </c>
      <c r="Q333" s="9"/>
      <c r="R333" s="12">
        <f t="shared" si="51"/>
        <v>1309</v>
      </c>
      <c r="S333" s="13">
        <v>3150</v>
      </c>
      <c r="T333" s="14" t="s">
        <v>196</v>
      </c>
      <c r="U333" s="15">
        <v>1</v>
      </c>
      <c r="V333" s="16">
        <v>1538</v>
      </c>
      <c r="W333" s="17">
        <v>96.006500200000005</v>
      </c>
      <c r="X333" s="22">
        <f t="shared" si="52"/>
        <v>2.8852213071297852</v>
      </c>
      <c r="Y333" s="5">
        <f t="shared" si="58"/>
        <v>330</v>
      </c>
    </row>
    <row r="334" spans="1:25" hidden="1" x14ac:dyDescent="0.25">
      <c r="A334" s="8">
        <v>4473</v>
      </c>
      <c r="B334" s="9" t="s">
        <v>290</v>
      </c>
      <c r="C334" s="10">
        <v>2299</v>
      </c>
      <c r="D334" s="11">
        <v>733955.23</v>
      </c>
      <c r="E334" s="11">
        <v>0</v>
      </c>
      <c r="F334" s="11">
        <v>0</v>
      </c>
      <c r="G334" s="11">
        <v>0</v>
      </c>
      <c r="H334" s="11">
        <v>0</v>
      </c>
      <c r="I334" s="11">
        <v>0</v>
      </c>
      <c r="J334" s="11">
        <v>0</v>
      </c>
      <c r="K334" s="11">
        <f t="shared" si="55"/>
        <v>733955.23</v>
      </c>
      <c r="L334" s="41">
        <f t="shared" si="54"/>
        <v>319.25</v>
      </c>
      <c r="M334" s="41">
        <f t="shared" si="56"/>
        <v>0</v>
      </c>
      <c r="N334" s="41">
        <f t="shared" si="57"/>
        <v>0</v>
      </c>
      <c r="O334" s="41"/>
      <c r="P334" s="58">
        <f t="shared" si="50"/>
        <v>0</v>
      </c>
      <c r="Q334" s="9"/>
      <c r="R334" s="12">
        <f t="shared" si="51"/>
        <v>1302</v>
      </c>
      <c r="S334" s="13">
        <v>3171</v>
      </c>
      <c r="T334" s="14" t="s">
        <v>197</v>
      </c>
      <c r="U334" s="15">
        <v>1</v>
      </c>
      <c r="V334" s="16">
        <v>1086</v>
      </c>
      <c r="W334" s="17">
        <v>74.026000999999994</v>
      </c>
      <c r="X334" s="22">
        <f t="shared" si="52"/>
        <v>31.056655350057344</v>
      </c>
      <c r="Y334" s="5">
        <f t="shared" si="58"/>
        <v>331</v>
      </c>
    </row>
    <row r="335" spans="1:25" hidden="1" x14ac:dyDescent="0.25">
      <c r="A335" s="8">
        <v>4508</v>
      </c>
      <c r="B335" s="9" t="s">
        <v>292</v>
      </c>
      <c r="C335" s="10">
        <v>407</v>
      </c>
      <c r="D335" s="11">
        <v>187246.28</v>
      </c>
      <c r="E335" s="11">
        <v>0</v>
      </c>
      <c r="F335" s="11">
        <v>0</v>
      </c>
      <c r="G335" s="11">
        <v>0</v>
      </c>
      <c r="H335" s="11">
        <v>0</v>
      </c>
      <c r="I335" s="11">
        <v>0</v>
      </c>
      <c r="J335" s="11">
        <v>0</v>
      </c>
      <c r="K335" s="11">
        <f t="shared" si="55"/>
        <v>187246.28</v>
      </c>
      <c r="L335" s="41">
        <f t="shared" si="54"/>
        <v>460.06</v>
      </c>
      <c r="M335" s="41">
        <f t="shared" si="56"/>
        <v>0</v>
      </c>
      <c r="N335" s="41">
        <f t="shared" si="57"/>
        <v>0</v>
      </c>
      <c r="O335" s="41"/>
      <c r="P335" s="58">
        <f t="shared" ref="P335:P398" si="59">O335*P$429</f>
        <v>0</v>
      </c>
      <c r="Q335" s="9"/>
      <c r="R335" s="12">
        <f t="shared" ref="R335:R398" si="60">A335-S335</f>
        <v>1302</v>
      </c>
      <c r="S335" s="13">
        <v>3206</v>
      </c>
      <c r="T335" s="14" t="s">
        <v>198</v>
      </c>
      <c r="U335" s="15">
        <v>1</v>
      </c>
      <c r="V335" s="16">
        <v>552</v>
      </c>
      <c r="W335" s="17">
        <v>112.71299740000001</v>
      </c>
      <c r="X335" s="22">
        <f t="shared" ref="X335:X398" si="61">C335/W335</f>
        <v>3.6109411459942238</v>
      </c>
      <c r="Y335" s="5">
        <f t="shared" si="58"/>
        <v>332</v>
      </c>
    </row>
    <row r="336" spans="1:25" hidden="1" x14ac:dyDescent="0.25">
      <c r="A336" s="24">
        <v>4515</v>
      </c>
      <c r="B336" s="25" t="s">
        <v>293</v>
      </c>
      <c r="C336" s="26">
        <v>2673</v>
      </c>
      <c r="D336" s="27">
        <v>848834.52</v>
      </c>
      <c r="E336" s="27">
        <v>55564.76</v>
      </c>
      <c r="F336" s="27">
        <v>0</v>
      </c>
      <c r="G336" s="27">
        <v>0</v>
      </c>
      <c r="H336" s="27">
        <v>0</v>
      </c>
      <c r="I336" s="27">
        <v>0</v>
      </c>
      <c r="J336" s="27">
        <v>0</v>
      </c>
      <c r="K336" s="27">
        <f t="shared" si="55"/>
        <v>793269.76000000001</v>
      </c>
      <c r="L336" s="27">
        <f t="shared" si="54"/>
        <v>296.77</v>
      </c>
      <c r="M336" s="27">
        <f t="shared" si="56"/>
        <v>0</v>
      </c>
      <c r="N336" s="27">
        <f t="shared" si="57"/>
        <v>0</v>
      </c>
      <c r="O336" s="27"/>
      <c r="P336" s="58">
        <f t="shared" si="59"/>
        <v>0</v>
      </c>
      <c r="Q336" s="9"/>
      <c r="R336" s="12">
        <f t="shared" si="60"/>
        <v>1302</v>
      </c>
      <c r="S336" s="13">
        <v>3213</v>
      </c>
      <c r="T336" s="14" t="s">
        <v>199</v>
      </c>
      <c r="U336" s="15">
        <v>1</v>
      </c>
      <c r="V336" s="16">
        <v>503</v>
      </c>
      <c r="W336" s="17">
        <v>109.34899900000001</v>
      </c>
      <c r="X336" s="22">
        <f t="shared" si="61"/>
        <v>24.444668213195072</v>
      </c>
      <c r="Y336" s="5">
        <f t="shared" si="58"/>
        <v>333</v>
      </c>
    </row>
    <row r="337" spans="1:25" hidden="1" x14ac:dyDescent="0.25">
      <c r="A337" s="8">
        <v>4501</v>
      </c>
      <c r="B337" s="9" t="s">
        <v>291</v>
      </c>
      <c r="C337" s="10">
        <v>2322</v>
      </c>
      <c r="D337" s="11">
        <v>957582.49</v>
      </c>
      <c r="E337" s="11">
        <v>0</v>
      </c>
      <c r="F337" s="11">
        <v>0</v>
      </c>
      <c r="G337" s="11">
        <v>0</v>
      </c>
      <c r="H337" s="11">
        <v>0</v>
      </c>
      <c r="I337" s="11">
        <v>0</v>
      </c>
      <c r="J337" s="11">
        <v>0</v>
      </c>
      <c r="K337" s="11">
        <f t="shared" si="55"/>
        <v>957582.49</v>
      </c>
      <c r="L337" s="41">
        <f t="shared" si="54"/>
        <v>412.4</v>
      </c>
      <c r="M337" s="41">
        <f t="shared" si="56"/>
        <v>0</v>
      </c>
      <c r="N337" s="41">
        <f t="shared" si="57"/>
        <v>0</v>
      </c>
      <c r="O337" s="41"/>
      <c r="P337" s="58">
        <f t="shared" si="59"/>
        <v>0</v>
      </c>
      <c r="Q337" s="9"/>
      <c r="R337" s="12">
        <f t="shared" si="60"/>
        <v>1281</v>
      </c>
      <c r="S337" s="13">
        <v>3220</v>
      </c>
      <c r="T337" s="14" t="s">
        <v>200</v>
      </c>
      <c r="U337" s="15">
        <v>1</v>
      </c>
      <c r="V337" s="16">
        <v>1871</v>
      </c>
      <c r="W337" s="17">
        <v>171.5469971</v>
      </c>
      <c r="X337" s="22">
        <f t="shared" si="61"/>
        <v>13.535649351217936</v>
      </c>
      <c r="Y337" s="5">
        <f t="shared" si="58"/>
        <v>334</v>
      </c>
    </row>
    <row r="338" spans="1:25" hidden="1" x14ac:dyDescent="0.25">
      <c r="A338" s="8">
        <v>4536</v>
      </c>
      <c r="B338" s="9" t="s">
        <v>296</v>
      </c>
      <c r="C338" s="10">
        <v>1076</v>
      </c>
      <c r="D338" s="11">
        <v>490338.99</v>
      </c>
      <c r="E338" s="11">
        <v>0</v>
      </c>
      <c r="F338" s="11">
        <v>0</v>
      </c>
      <c r="G338" s="11">
        <v>0</v>
      </c>
      <c r="H338" s="11">
        <v>0</v>
      </c>
      <c r="I338" s="11">
        <v>0</v>
      </c>
      <c r="J338" s="11">
        <v>0</v>
      </c>
      <c r="K338" s="11">
        <f t="shared" si="55"/>
        <v>490338.99</v>
      </c>
      <c r="L338" s="41">
        <f t="shared" si="54"/>
        <v>455.71</v>
      </c>
      <c r="M338" s="41">
        <f t="shared" si="56"/>
        <v>0</v>
      </c>
      <c r="N338" s="41">
        <f t="shared" si="57"/>
        <v>0</v>
      </c>
      <c r="O338" s="41"/>
      <c r="P338" s="58">
        <f t="shared" si="59"/>
        <v>0</v>
      </c>
      <c r="Q338" s="9"/>
      <c r="R338" s="12">
        <f t="shared" si="60"/>
        <v>1267</v>
      </c>
      <c r="S338" s="13">
        <v>3269</v>
      </c>
      <c r="T338" s="14" t="s">
        <v>201</v>
      </c>
      <c r="U338" s="15">
        <v>1</v>
      </c>
      <c r="V338" s="16">
        <v>27712</v>
      </c>
      <c r="W338" s="17">
        <v>96.160598800000002</v>
      </c>
      <c r="X338" s="23">
        <f t="shared" si="61"/>
        <v>11.1896141811463</v>
      </c>
      <c r="Y338" s="5">
        <f t="shared" si="58"/>
        <v>335</v>
      </c>
    </row>
    <row r="339" spans="1:25" hidden="1" x14ac:dyDescent="0.25">
      <c r="A339" s="8">
        <v>4543</v>
      </c>
      <c r="B339" s="9" t="s">
        <v>297</v>
      </c>
      <c r="C339" s="10">
        <v>1102</v>
      </c>
      <c r="D339" s="11">
        <v>515553.11</v>
      </c>
      <c r="E339" s="11">
        <v>0</v>
      </c>
      <c r="F339" s="11">
        <v>2263.1799999999998</v>
      </c>
      <c r="G339" s="11">
        <v>0</v>
      </c>
      <c r="H339" s="11">
        <v>0</v>
      </c>
      <c r="I339" s="11">
        <v>0</v>
      </c>
      <c r="J339" s="11">
        <v>0</v>
      </c>
      <c r="K339" s="11">
        <f t="shared" si="55"/>
        <v>513289.93</v>
      </c>
      <c r="L339" s="41">
        <f t="shared" si="54"/>
        <v>465.78</v>
      </c>
      <c r="M339" s="41">
        <f t="shared" si="56"/>
        <v>0</v>
      </c>
      <c r="N339" s="41">
        <f t="shared" si="57"/>
        <v>0</v>
      </c>
      <c r="O339" s="41"/>
      <c r="P339" s="58">
        <f t="shared" si="59"/>
        <v>0</v>
      </c>
      <c r="Q339" s="9"/>
      <c r="R339" s="12">
        <f t="shared" si="60"/>
        <v>1267</v>
      </c>
      <c r="S339" s="13">
        <v>3276</v>
      </c>
      <c r="T339" s="14" t="s">
        <v>202</v>
      </c>
      <c r="U339" s="15">
        <v>1</v>
      </c>
      <c r="V339" s="16">
        <v>739</v>
      </c>
      <c r="W339" s="17">
        <v>109.8980026</v>
      </c>
      <c r="X339" s="22">
        <f t="shared" si="61"/>
        <v>10.027479789700928</v>
      </c>
      <c r="Y339" s="5">
        <f t="shared" si="58"/>
        <v>336</v>
      </c>
    </row>
    <row r="340" spans="1:25" hidden="1" x14ac:dyDescent="0.25">
      <c r="A340" s="8">
        <v>4571</v>
      </c>
      <c r="B340" s="9" t="s">
        <v>299</v>
      </c>
      <c r="C340" s="10">
        <v>422</v>
      </c>
      <c r="D340" s="11">
        <v>237582.14</v>
      </c>
      <c r="E340" s="11">
        <v>0</v>
      </c>
      <c r="F340" s="11">
        <v>0</v>
      </c>
      <c r="G340" s="11">
        <v>0</v>
      </c>
      <c r="H340" s="11">
        <v>0</v>
      </c>
      <c r="I340" s="11">
        <v>0</v>
      </c>
      <c r="J340" s="11">
        <v>0</v>
      </c>
      <c r="K340" s="11">
        <f t="shared" si="55"/>
        <v>237582.14</v>
      </c>
      <c r="L340" s="41">
        <f t="shared" si="54"/>
        <v>562.99</v>
      </c>
      <c r="M340" s="41">
        <f t="shared" si="56"/>
        <v>0</v>
      </c>
      <c r="N340" s="41">
        <f t="shared" si="57"/>
        <v>0</v>
      </c>
      <c r="O340" s="41"/>
      <c r="P340" s="58">
        <f t="shared" si="59"/>
        <v>0</v>
      </c>
      <c r="Q340" s="9"/>
      <c r="R340" s="12">
        <f t="shared" si="60"/>
        <v>1281</v>
      </c>
      <c r="S340" s="13">
        <v>3290</v>
      </c>
      <c r="T340" s="14" t="s">
        <v>203</v>
      </c>
      <c r="U340" s="15">
        <v>1</v>
      </c>
      <c r="V340" s="16">
        <v>5233</v>
      </c>
      <c r="W340" s="17">
        <v>92.751296999999994</v>
      </c>
      <c r="X340" s="23">
        <f t="shared" si="61"/>
        <v>4.5498016054697326</v>
      </c>
      <c r="Y340" s="5">
        <f t="shared" si="58"/>
        <v>337</v>
      </c>
    </row>
    <row r="341" spans="1:25" hidden="1" x14ac:dyDescent="0.25">
      <c r="A341" s="8">
        <v>4578</v>
      </c>
      <c r="B341" s="9" t="s">
        <v>300</v>
      </c>
      <c r="C341" s="10">
        <v>1454</v>
      </c>
      <c r="D341" s="11">
        <v>733351.78</v>
      </c>
      <c r="E341" s="11">
        <v>0</v>
      </c>
      <c r="F341" s="11">
        <v>6136.81</v>
      </c>
      <c r="G341" s="11">
        <v>0</v>
      </c>
      <c r="H341" s="11">
        <v>0</v>
      </c>
      <c r="I341" s="11">
        <v>0</v>
      </c>
      <c r="J341" s="11">
        <v>0</v>
      </c>
      <c r="K341" s="11">
        <f t="shared" si="55"/>
        <v>727214.97</v>
      </c>
      <c r="L341" s="41">
        <f t="shared" si="54"/>
        <v>500.15</v>
      </c>
      <c r="M341" s="41">
        <f t="shared" si="56"/>
        <v>0</v>
      </c>
      <c r="N341" s="41">
        <f t="shared" si="57"/>
        <v>0</v>
      </c>
      <c r="O341" s="41"/>
      <c r="P341" s="58">
        <f t="shared" si="59"/>
        <v>0</v>
      </c>
      <c r="Q341" s="9"/>
      <c r="R341" s="12">
        <f t="shared" si="60"/>
        <v>1281</v>
      </c>
      <c r="S341" s="13">
        <v>3297</v>
      </c>
      <c r="T341" s="14" t="s">
        <v>204</v>
      </c>
      <c r="U341" s="15">
        <v>1</v>
      </c>
      <c r="V341" s="16">
        <v>1248</v>
      </c>
      <c r="W341" s="17">
        <v>446.243988</v>
      </c>
      <c r="X341" s="22">
        <f t="shared" si="61"/>
        <v>3.2583072021129391</v>
      </c>
      <c r="Y341" s="5">
        <f t="shared" si="58"/>
        <v>338</v>
      </c>
    </row>
    <row r="342" spans="1:25" hidden="1" x14ac:dyDescent="0.25">
      <c r="A342" s="8">
        <v>4606</v>
      </c>
      <c r="B342" s="9" t="s">
        <v>301</v>
      </c>
      <c r="C342" s="10">
        <v>409</v>
      </c>
      <c r="D342" s="11">
        <v>189746.06</v>
      </c>
      <c r="E342" s="11">
        <v>0</v>
      </c>
      <c r="F342" s="11">
        <v>0</v>
      </c>
      <c r="G342" s="11">
        <v>4445.43</v>
      </c>
      <c r="H342" s="11">
        <v>0</v>
      </c>
      <c r="I342" s="11">
        <v>0</v>
      </c>
      <c r="J342" s="11">
        <v>0</v>
      </c>
      <c r="K342" s="11">
        <f t="shared" si="55"/>
        <v>185300.63</v>
      </c>
      <c r="L342" s="41">
        <f t="shared" si="54"/>
        <v>453.06</v>
      </c>
      <c r="M342" s="41">
        <f t="shared" si="56"/>
        <v>0</v>
      </c>
      <c r="N342" s="41">
        <f t="shared" si="57"/>
        <v>0</v>
      </c>
      <c r="O342" s="41"/>
      <c r="P342" s="58">
        <f t="shared" si="59"/>
        <v>0</v>
      </c>
      <c r="Q342" s="9"/>
      <c r="R342" s="12">
        <f t="shared" si="60"/>
        <v>2709</v>
      </c>
      <c r="S342" s="13">
        <v>1897</v>
      </c>
      <c r="T342" s="14" t="s">
        <v>117</v>
      </c>
      <c r="U342" s="15">
        <v>3</v>
      </c>
      <c r="V342" s="16">
        <v>428</v>
      </c>
      <c r="W342" s="17">
        <v>5.3794598999999996</v>
      </c>
      <c r="X342" s="23">
        <f t="shared" si="61"/>
        <v>76.029937503577273</v>
      </c>
      <c r="Y342" s="5">
        <f t="shared" si="58"/>
        <v>339</v>
      </c>
    </row>
    <row r="343" spans="1:25" hidden="1" x14ac:dyDescent="0.25">
      <c r="A343" s="8">
        <v>4613</v>
      </c>
      <c r="B343" s="9" t="s">
        <v>302</v>
      </c>
      <c r="C343" s="10">
        <v>3897</v>
      </c>
      <c r="D343" s="11">
        <v>1746791.57</v>
      </c>
      <c r="E343" s="11">
        <v>0</v>
      </c>
      <c r="F343" s="11">
        <v>0</v>
      </c>
      <c r="G343" s="11">
        <v>0</v>
      </c>
      <c r="H343" s="11">
        <v>0</v>
      </c>
      <c r="I343" s="11">
        <v>0</v>
      </c>
      <c r="J343" s="11">
        <v>0</v>
      </c>
      <c r="K343" s="11">
        <f t="shared" si="55"/>
        <v>1746791.57</v>
      </c>
      <c r="L343" s="41">
        <f t="shared" si="54"/>
        <v>448.24</v>
      </c>
      <c r="M343" s="41">
        <f t="shared" si="56"/>
        <v>0</v>
      </c>
      <c r="N343" s="41">
        <f t="shared" si="57"/>
        <v>0</v>
      </c>
      <c r="O343" s="41"/>
      <c r="P343" s="58">
        <f t="shared" si="59"/>
        <v>0</v>
      </c>
      <c r="Q343" s="9"/>
      <c r="R343" s="12">
        <f t="shared" si="60"/>
        <v>1309</v>
      </c>
      <c r="S343" s="13">
        <v>3304</v>
      </c>
      <c r="T343" s="14" t="s">
        <v>205</v>
      </c>
      <c r="U343" s="15">
        <v>1</v>
      </c>
      <c r="V343" s="16">
        <v>690</v>
      </c>
      <c r="W343" s="17">
        <v>104.01599880000001</v>
      </c>
      <c r="X343" s="22">
        <f t="shared" si="61"/>
        <v>37.465390372235696</v>
      </c>
      <c r="Y343" s="5">
        <f t="shared" si="58"/>
        <v>340</v>
      </c>
    </row>
    <row r="344" spans="1:25" hidden="1" x14ac:dyDescent="0.25">
      <c r="A344" s="24">
        <v>4620</v>
      </c>
      <c r="B344" s="25" t="s">
        <v>303</v>
      </c>
      <c r="C344" s="26">
        <v>21647</v>
      </c>
      <c r="D344" s="27">
        <v>5464660.8099999996</v>
      </c>
      <c r="E344" s="27">
        <v>0</v>
      </c>
      <c r="F344" s="27">
        <v>0</v>
      </c>
      <c r="G344" s="27">
        <v>0</v>
      </c>
      <c r="H344" s="27">
        <v>0</v>
      </c>
      <c r="I344" s="27">
        <v>0</v>
      </c>
      <c r="J344" s="27">
        <v>0</v>
      </c>
      <c r="K344" s="27">
        <f t="shared" si="55"/>
        <v>5464660.8099999996</v>
      </c>
      <c r="L344" s="27">
        <f t="shared" ref="L344:L375" si="62">ROUND((K344/C344),2)</f>
        <v>252.44</v>
      </c>
      <c r="M344" s="27">
        <f t="shared" si="56"/>
        <v>0</v>
      </c>
      <c r="N344" s="27">
        <f t="shared" si="57"/>
        <v>0</v>
      </c>
      <c r="O344" s="27"/>
      <c r="P344" s="58">
        <f t="shared" si="59"/>
        <v>0</v>
      </c>
      <c r="Q344" s="9"/>
      <c r="R344" s="12">
        <f t="shared" si="60"/>
        <v>1309</v>
      </c>
      <c r="S344" s="13">
        <v>3311</v>
      </c>
      <c r="T344" s="14" t="s">
        <v>206</v>
      </c>
      <c r="U344" s="15">
        <v>1</v>
      </c>
      <c r="V344" s="16">
        <v>2176</v>
      </c>
      <c r="W344" s="17">
        <v>97.584701499999994</v>
      </c>
      <c r="X344" s="22">
        <f t="shared" si="61"/>
        <v>221.82780361325388</v>
      </c>
      <c r="Y344" s="5">
        <f t="shared" si="58"/>
        <v>341</v>
      </c>
    </row>
    <row r="345" spans="1:25" hidden="1" x14ac:dyDescent="0.25">
      <c r="A345" s="8">
        <v>4627</v>
      </c>
      <c r="B345" s="9" t="s">
        <v>304</v>
      </c>
      <c r="C345" s="10">
        <v>556</v>
      </c>
      <c r="D345" s="11">
        <v>255675.97</v>
      </c>
      <c r="E345" s="11">
        <v>7622</v>
      </c>
      <c r="F345" s="11">
        <v>0</v>
      </c>
      <c r="G345" s="11">
        <v>11290.93</v>
      </c>
      <c r="H345" s="11">
        <v>0</v>
      </c>
      <c r="I345" s="11">
        <v>0</v>
      </c>
      <c r="J345" s="11">
        <v>0</v>
      </c>
      <c r="K345" s="11">
        <f t="shared" si="55"/>
        <v>236763.04</v>
      </c>
      <c r="L345" s="41">
        <f t="shared" si="62"/>
        <v>425.83</v>
      </c>
      <c r="M345" s="41">
        <f t="shared" si="56"/>
        <v>0</v>
      </c>
      <c r="N345" s="41">
        <f t="shared" si="57"/>
        <v>0</v>
      </c>
      <c r="O345" s="41"/>
      <c r="P345" s="58">
        <f t="shared" si="59"/>
        <v>0</v>
      </c>
      <c r="Q345" s="9"/>
      <c r="R345" s="12">
        <f t="shared" si="60"/>
        <v>1309</v>
      </c>
      <c r="S345" s="13">
        <v>3318</v>
      </c>
      <c r="T345" s="14" t="s">
        <v>207</v>
      </c>
      <c r="U345" s="15">
        <v>1</v>
      </c>
      <c r="V345" s="16">
        <v>499</v>
      </c>
      <c r="W345" s="17">
        <v>127.0999985</v>
      </c>
      <c r="X345" s="22">
        <f t="shared" si="61"/>
        <v>4.3745083128384143</v>
      </c>
      <c r="Y345" s="5">
        <f t="shared" si="58"/>
        <v>342</v>
      </c>
    </row>
    <row r="346" spans="1:25" hidden="1" x14ac:dyDescent="0.25">
      <c r="A346" s="8">
        <v>4634</v>
      </c>
      <c r="B346" s="9" t="s">
        <v>305</v>
      </c>
      <c r="C346" s="10">
        <v>542</v>
      </c>
      <c r="D346" s="11">
        <v>124202.69</v>
      </c>
      <c r="E346" s="11">
        <v>0</v>
      </c>
      <c r="F346" s="11">
        <v>0</v>
      </c>
      <c r="G346" s="11">
        <v>0</v>
      </c>
      <c r="H346" s="11">
        <v>0</v>
      </c>
      <c r="I346" s="11">
        <v>0</v>
      </c>
      <c r="J346" s="11">
        <v>0</v>
      </c>
      <c r="K346" s="11">
        <f t="shared" si="55"/>
        <v>124202.69</v>
      </c>
      <c r="L346" s="41">
        <f t="shared" si="62"/>
        <v>229.16</v>
      </c>
      <c r="M346" s="41">
        <f t="shared" si="56"/>
        <v>0</v>
      </c>
      <c r="N346" s="41">
        <f t="shared" si="57"/>
        <v>0</v>
      </c>
      <c r="O346" s="41"/>
      <c r="P346" s="58">
        <f t="shared" si="59"/>
        <v>0</v>
      </c>
      <c r="Q346" s="9"/>
      <c r="R346" s="12">
        <f t="shared" si="60"/>
        <v>1309</v>
      </c>
      <c r="S346" s="13">
        <v>3325</v>
      </c>
      <c r="T346" s="14" t="s">
        <v>208</v>
      </c>
      <c r="U346" s="15">
        <v>1</v>
      </c>
      <c r="V346" s="16">
        <v>805</v>
      </c>
      <c r="W346" s="17">
        <v>177.74800110000001</v>
      </c>
      <c r="X346" s="22">
        <f t="shared" si="61"/>
        <v>3.0492607323053602</v>
      </c>
      <c r="Y346" s="5">
        <f t="shared" si="58"/>
        <v>343</v>
      </c>
    </row>
    <row r="347" spans="1:25" hidden="1" x14ac:dyDescent="0.25">
      <c r="A347" s="8">
        <v>4753</v>
      </c>
      <c r="B347" s="9" t="s">
        <v>309</v>
      </c>
      <c r="C347" s="10">
        <v>2761</v>
      </c>
      <c r="D347" s="11">
        <v>1235264.49</v>
      </c>
      <c r="E347" s="11">
        <v>108866.16</v>
      </c>
      <c r="F347" s="11">
        <v>0</v>
      </c>
      <c r="G347" s="11">
        <v>0</v>
      </c>
      <c r="H347" s="11">
        <v>0</v>
      </c>
      <c r="I347" s="11">
        <v>0</v>
      </c>
      <c r="J347" s="11">
        <v>0</v>
      </c>
      <c r="K347" s="11">
        <f t="shared" si="55"/>
        <v>1126398.33</v>
      </c>
      <c r="L347" s="41">
        <f t="shared" si="62"/>
        <v>407.97</v>
      </c>
      <c r="M347" s="41">
        <f t="shared" si="56"/>
        <v>0</v>
      </c>
      <c r="N347" s="41">
        <f t="shared" si="57"/>
        <v>0</v>
      </c>
      <c r="O347" s="41"/>
      <c r="P347" s="58">
        <f t="shared" si="59"/>
        <v>0</v>
      </c>
      <c r="Q347" s="9"/>
      <c r="R347" s="12">
        <f t="shared" si="60"/>
        <v>1421</v>
      </c>
      <c r="S347" s="13">
        <v>3332</v>
      </c>
      <c r="T347" s="14" t="s">
        <v>209</v>
      </c>
      <c r="U347" s="15">
        <v>1</v>
      </c>
      <c r="V347" s="16">
        <v>1104</v>
      </c>
      <c r="W347" s="17">
        <v>55.872199999999999</v>
      </c>
      <c r="X347" s="22">
        <f t="shared" si="61"/>
        <v>49.416346590970107</v>
      </c>
      <c r="Y347" s="5">
        <f t="shared" si="58"/>
        <v>344</v>
      </c>
    </row>
    <row r="348" spans="1:25" hidden="1" x14ac:dyDescent="0.25">
      <c r="A348" s="8">
        <v>4781</v>
      </c>
      <c r="B348" s="9" t="s">
        <v>311</v>
      </c>
      <c r="C348" s="10">
        <v>2479</v>
      </c>
      <c r="D348" s="11">
        <v>1161926.1200000001</v>
      </c>
      <c r="E348" s="11">
        <v>0</v>
      </c>
      <c r="F348" s="11">
        <v>0</v>
      </c>
      <c r="G348" s="11">
        <v>0</v>
      </c>
      <c r="H348" s="11">
        <v>0</v>
      </c>
      <c r="I348" s="11">
        <v>0</v>
      </c>
      <c r="J348" s="11">
        <v>0</v>
      </c>
      <c r="K348" s="11">
        <f t="shared" si="55"/>
        <v>1161926.1200000001</v>
      </c>
      <c r="L348" s="41">
        <f t="shared" si="62"/>
        <v>468.71</v>
      </c>
      <c r="M348" s="41">
        <f t="shared" si="56"/>
        <v>0</v>
      </c>
      <c r="N348" s="41">
        <f t="shared" si="57"/>
        <v>0</v>
      </c>
      <c r="O348" s="41"/>
      <c r="P348" s="58">
        <f t="shared" si="59"/>
        <v>0</v>
      </c>
      <c r="Q348" s="9"/>
      <c r="R348" s="12">
        <f t="shared" si="60"/>
        <v>1442</v>
      </c>
      <c r="S348" s="13">
        <v>3339</v>
      </c>
      <c r="T348" s="14" t="s">
        <v>210</v>
      </c>
      <c r="U348" s="15">
        <v>1</v>
      </c>
      <c r="V348" s="16">
        <v>3938</v>
      </c>
      <c r="W348" s="17">
        <v>188.94599909999999</v>
      </c>
      <c r="X348" s="22">
        <f t="shared" si="61"/>
        <v>13.120150793391423</v>
      </c>
      <c r="Y348" s="5">
        <f t="shared" si="58"/>
        <v>345</v>
      </c>
    </row>
    <row r="349" spans="1:25" hidden="1" x14ac:dyDescent="0.25">
      <c r="A349" s="8">
        <v>4802</v>
      </c>
      <c r="B349" s="9" t="s">
        <v>313</v>
      </c>
      <c r="C349" s="10">
        <v>2279</v>
      </c>
      <c r="D349" s="11">
        <v>1247516.47</v>
      </c>
      <c r="E349" s="11">
        <v>0</v>
      </c>
      <c r="F349" s="11">
        <v>0</v>
      </c>
      <c r="G349" s="11">
        <v>0</v>
      </c>
      <c r="H349" s="11">
        <v>0</v>
      </c>
      <c r="I349" s="11">
        <v>0</v>
      </c>
      <c r="J349" s="11">
        <v>0</v>
      </c>
      <c r="K349" s="11">
        <f t="shared" si="55"/>
        <v>1247516.47</v>
      </c>
      <c r="L349" s="41">
        <f t="shared" si="62"/>
        <v>547.4</v>
      </c>
      <c r="M349" s="41">
        <f t="shared" si="56"/>
        <v>0</v>
      </c>
      <c r="N349" s="41">
        <f t="shared" si="57"/>
        <v>0</v>
      </c>
      <c r="O349" s="41"/>
      <c r="P349" s="58">
        <f t="shared" si="59"/>
        <v>0</v>
      </c>
      <c r="Q349" s="9"/>
      <c r="R349" s="12">
        <f t="shared" si="60"/>
        <v>1442</v>
      </c>
      <c r="S349" s="13">
        <v>3360</v>
      </c>
      <c r="T349" s="14" t="s">
        <v>211</v>
      </c>
      <c r="U349" s="15">
        <v>1</v>
      </c>
      <c r="V349" s="16">
        <v>1440</v>
      </c>
      <c r="W349" s="17">
        <v>207.86000060000001</v>
      </c>
      <c r="X349" s="22">
        <f t="shared" si="61"/>
        <v>10.964110427314219</v>
      </c>
      <c r="Y349" s="5">
        <f t="shared" si="58"/>
        <v>346</v>
      </c>
    </row>
    <row r="350" spans="1:25" hidden="1" x14ac:dyDescent="0.25">
      <c r="A350" s="8">
        <v>4851</v>
      </c>
      <c r="B350" s="9" t="s">
        <v>316</v>
      </c>
      <c r="C350" s="10">
        <v>1415</v>
      </c>
      <c r="D350" s="11">
        <v>726997.47</v>
      </c>
      <c r="E350" s="11">
        <v>0</v>
      </c>
      <c r="F350" s="11">
        <v>0</v>
      </c>
      <c r="G350" s="11">
        <v>0</v>
      </c>
      <c r="H350" s="11">
        <v>0</v>
      </c>
      <c r="I350" s="11">
        <v>0</v>
      </c>
      <c r="J350" s="11">
        <v>0</v>
      </c>
      <c r="K350" s="11">
        <f t="shared" si="55"/>
        <v>726997.47</v>
      </c>
      <c r="L350" s="41">
        <f t="shared" si="62"/>
        <v>513.78</v>
      </c>
      <c r="M350" s="41">
        <f t="shared" si="56"/>
        <v>0</v>
      </c>
      <c r="N350" s="41">
        <f t="shared" si="57"/>
        <v>0</v>
      </c>
      <c r="O350" s="41"/>
      <c r="P350" s="58">
        <f t="shared" si="59"/>
        <v>0</v>
      </c>
      <c r="Q350" s="9"/>
      <c r="R350" s="12">
        <f t="shared" si="60"/>
        <v>1484</v>
      </c>
      <c r="S350" s="13">
        <v>3367</v>
      </c>
      <c r="T350" s="14" t="s">
        <v>212</v>
      </c>
      <c r="U350" s="15">
        <v>1</v>
      </c>
      <c r="V350" s="16">
        <v>1079</v>
      </c>
      <c r="W350" s="17">
        <v>97.808097799999999</v>
      </c>
      <c r="X350" s="22">
        <f t="shared" si="61"/>
        <v>14.467104788127267</v>
      </c>
      <c r="Y350" s="5">
        <f t="shared" si="58"/>
        <v>347</v>
      </c>
    </row>
    <row r="351" spans="1:25" hidden="1" x14ac:dyDescent="0.25">
      <c r="A351" s="24">
        <v>3122</v>
      </c>
      <c r="B351" s="25" t="s">
        <v>194</v>
      </c>
      <c r="C351" s="26">
        <v>420</v>
      </c>
      <c r="D351" s="27">
        <v>160557.60999999999</v>
      </c>
      <c r="E351" s="27">
        <v>0</v>
      </c>
      <c r="F351" s="27">
        <v>0</v>
      </c>
      <c r="G351" s="27">
        <v>0</v>
      </c>
      <c r="H351" s="27">
        <v>0</v>
      </c>
      <c r="I351" s="27">
        <v>0</v>
      </c>
      <c r="J351" s="27">
        <v>0</v>
      </c>
      <c r="K351" s="27">
        <f t="shared" si="55"/>
        <v>160557.60999999999</v>
      </c>
      <c r="L351" s="27">
        <f t="shared" si="62"/>
        <v>382.28</v>
      </c>
      <c r="M351" s="27">
        <f t="shared" si="56"/>
        <v>0</v>
      </c>
      <c r="N351" s="27">
        <f t="shared" si="57"/>
        <v>0</v>
      </c>
      <c r="O351" s="27"/>
      <c r="P351" s="58">
        <f t="shared" si="59"/>
        <v>0</v>
      </c>
      <c r="Q351" s="9"/>
      <c r="R351" s="12">
        <f t="shared" si="60"/>
        <v>-259</v>
      </c>
      <c r="S351" s="13">
        <v>3381</v>
      </c>
      <c r="T351" s="14" t="s">
        <v>213</v>
      </c>
      <c r="U351" s="15">
        <v>1</v>
      </c>
      <c r="V351" s="16">
        <v>2213</v>
      </c>
      <c r="W351" s="17">
        <v>23.240100900000002</v>
      </c>
      <c r="X351" s="23">
        <f t="shared" si="61"/>
        <v>18.072210693370955</v>
      </c>
      <c r="Y351" s="5">
        <f t="shared" si="58"/>
        <v>348</v>
      </c>
    </row>
    <row r="352" spans="1:25" hidden="1" x14ac:dyDescent="0.25">
      <c r="A352" s="8">
        <v>4872</v>
      </c>
      <c r="B352" s="9" t="s">
        <v>318</v>
      </c>
      <c r="C352" s="10">
        <v>1648</v>
      </c>
      <c r="D352" s="11">
        <v>566700.11</v>
      </c>
      <c r="E352" s="11">
        <v>0</v>
      </c>
      <c r="F352" s="11">
        <v>0</v>
      </c>
      <c r="G352" s="11">
        <v>0</v>
      </c>
      <c r="H352" s="11">
        <v>0</v>
      </c>
      <c r="I352" s="11">
        <v>0</v>
      </c>
      <c r="J352" s="11">
        <v>0</v>
      </c>
      <c r="K352" s="11">
        <f t="shared" si="55"/>
        <v>566700.11</v>
      </c>
      <c r="L352" s="41">
        <f t="shared" si="62"/>
        <v>343.87</v>
      </c>
      <c r="M352" s="41">
        <f t="shared" si="56"/>
        <v>0</v>
      </c>
      <c r="N352" s="41">
        <f t="shared" si="57"/>
        <v>0</v>
      </c>
      <c r="O352" s="41"/>
      <c r="P352" s="58">
        <f t="shared" si="59"/>
        <v>0</v>
      </c>
      <c r="Q352" s="9"/>
      <c r="R352" s="12">
        <f t="shared" si="60"/>
        <v>1463</v>
      </c>
      <c r="S352" s="13">
        <v>3409</v>
      </c>
      <c r="T352" s="14" t="s">
        <v>214</v>
      </c>
      <c r="U352" s="15">
        <v>1</v>
      </c>
      <c r="V352" s="16">
        <v>2123</v>
      </c>
      <c r="W352" s="17">
        <v>350.44500729999999</v>
      </c>
      <c r="X352" s="22">
        <f t="shared" si="61"/>
        <v>4.7025923202530384</v>
      </c>
      <c r="Y352" s="5">
        <f t="shared" si="58"/>
        <v>349</v>
      </c>
    </row>
    <row r="353" spans="1:25" hidden="1" x14ac:dyDescent="0.25">
      <c r="A353" s="8">
        <v>4893</v>
      </c>
      <c r="B353" s="9" t="s">
        <v>319</v>
      </c>
      <c r="C353" s="10">
        <v>3299</v>
      </c>
      <c r="D353" s="11">
        <v>1510298.26</v>
      </c>
      <c r="E353" s="11">
        <v>0</v>
      </c>
      <c r="F353" s="11">
        <v>24672.01</v>
      </c>
      <c r="G353" s="11">
        <v>17778.099999999999</v>
      </c>
      <c r="H353" s="11">
        <v>0</v>
      </c>
      <c r="I353" s="11">
        <v>0</v>
      </c>
      <c r="J353" s="11">
        <v>0</v>
      </c>
      <c r="K353" s="11">
        <f t="shared" si="55"/>
        <v>1467848.15</v>
      </c>
      <c r="L353" s="41">
        <f t="shared" si="62"/>
        <v>444.94</v>
      </c>
      <c r="M353" s="41">
        <f t="shared" si="56"/>
        <v>0</v>
      </c>
      <c r="N353" s="41">
        <f t="shared" si="57"/>
        <v>0</v>
      </c>
      <c r="O353" s="41"/>
      <c r="P353" s="58">
        <f t="shared" si="59"/>
        <v>0</v>
      </c>
      <c r="Q353" s="9"/>
      <c r="R353" s="12">
        <f t="shared" si="60"/>
        <v>1466</v>
      </c>
      <c r="S353" s="13">
        <v>3427</v>
      </c>
      <c r="T353" s="14" t="s">
        <v>215</v>
      </c>
      <c r="U353" s="15">
        <v>1</v>
      </c>
      <c r="V353" s="16">
        <v>308</v>
      </c>
      <c r="W353" s="17">
        <v>201.11999510000001</v>
      </c>
      <c r="X353" s="22">
        <f t="shared" si="61"/>
        <v>16.403142802184764</v>
      </c>
      <c r="Y353" s="5">
        <f t="shared" si="58"/>
        <v>350</v>
      </c>
    </row>
    <row r="354" spans="1:25" hidden="1" x14ac:dyDescent="0.25">
      <c r="A354" s="8">
        <v>3850</v>
      </c>
      <c r="B354" s="9" t="s">
        <v>244</v>
      </c>
      <c r="C354" s="10">
        <v>716</v>
      </c>
      <c r="D354" s="11">
        <v>325096.92</v>
      </c>
      <c r="E354" s="11">
        <v>0</v>
      </c>
      <c r="F354" s="11">
        <v>0</v>
      </c>
      <c r="G354" s="11">
        <v>0</v>
      </c>
      <c r="H354" s="11">
        <v>0</v>
      </c>
      <c r="I354" s="11">
        <v>0</v>
      </c>
      <c r="J354" s="11">
        <v>0</v>
      </c>
      <c r="K354" s="11">
        <f t="shared" si="55"/>
        <v>325096.92</v>
      </c>
      <c r="L354" s="41">
        <f t="shared" si="62"/>
        <v>454.05</v>
      </c>
      <c r="M354" s="41">
        <f t="shared" si="56"/>
        <v>0</v>
      </c>
      <c r="N354" s="41">
        <f t="shared" si="57"/>
        <v>0</v>
      </c>
      <c r="O354" s="41"/>
      <c r="P354" s="58">
        <f t="shared" si="59"/>
        <v>0</v>
      </c>
      <c r="Q354" s="9"/>
      <c r="R354" s="12">
        <f t="shared" si="60"/>
        <v>422</v>
      </c>
      <c r="S354" s="13">
        <v>3428</v>
      </c>
      <c r="T354" s="14" t="s">
        <v>216</v>
      </c>
      <c r="U354" s="15">
        <v>1</v>
      </c>
      <c r="V354" s="16">
        <v>771</v>
      </c>
      <c r="W354" s="17">
        <v>190.1900024</v>
      </c>
      <c r="X354" s="22">
        <f t="shared" si="61"/>
        <v>3.7646563487292957</v>
      </c>
      <c r="Y354" s="5">
        <f t="shared" si="58"/>
        <v>351</v>
      </c>
    </row>
    <row r="355" spans="1:25" hidden="1" x14ac:dyDescent="0.25">
      <c r="A355" s="8">
        <v>2422</v>
      </c>
      <c r="B355" s="9" t="s">
        <v>146</v>
      </c>
      <c r="C355" s="10">
        <v>1618</v>
      </c>
      <c r="D355" s="11">
        <v>615262.93999999994</v>
      </c>
      <c r="E355" s="11">
        <v>14085.46</v>
      </c>
      <c r="F355" s="11">
        <v>0</v>
      </c>
      <c r="G355" s="11">
        <v>3324.94</v>
      </c>
      <c r="H355" s="11">
        <v>0</v>
      </c>
      <c r="I355" s="11">
        <v>0</v>
      </c>
      <c r="J355" s="11">
        <v>0</v>
      </c>
      <c r="K355" s="11">
        <f t="shared" si="55"/>
        <v>597852.54</v>
      </c>
      <c r="L355" s="41">
        <f t="shared" si="62"/>
        <v>369.5</v>
      </c>
      <c r="M355" s="41">
        <f t="shared" si="56"/>
        <v>0</v>
      </c>
      <c r="N355" s="41">
        <f t="shared" si="57"/>
        <v>0</v>
      </c>
      <c r="O355" s="41"/>
      <c r="P355" s="58">
        <f t="shared" si="59"/>
        <v>0</v>
      </c>
      <c r="Q355" s="9"/>
      <c r="R355" s="12">
        <f t="shared" si="60"/>
        <v>-1008</v>
      </c>
      <c r="S355" s="13">
        <v>3430</v>
      </c>
      <c r="T355" s="14" t="s">
        <v>217</v>
      </c>
      <c r="U355" s="15">
        <v>1</v>
      </c>
      <c r="V355" s="16">
        <v>3686</v>
      </c>
      <c r="W355" s="17">
        <v>10.0774002</v>
      </c>
      <c r="X355" s="23">
        <f t="shared" si="61"/>
        <v>160.55728341522052</v>
      </c>
      <c r="Y355" s="5">
        <f t="shared" si="58"/>
        <v>352</v>
      </c>
    </row>
    <row r="356" spans="1:25" hidden="1" x14ac:dyDescent="0.25">
      <c r="A356" s="8">
        <v>5019</v>
      </c>
      <c r="B356" s="9" t="s">
        <v>324</v>
      </c>
      <c r="C356" s="10">
        <v>1144</v>
      </c>
      <c r="D356" s="11">
        <v>643505.81000000006</v>
      </c>
      <c r="E356" s="11">
        <v>0</v>
      </c>
      <c r="F356" s="11">
        <v>0</v>
      </c>
      <c r="G356" s="11">
        <v>0</v>
      </c>
      <c r="H356" s="11">
        <v>0</v>
      </c>
      <c r="I356" s="11">
        <v>0</v>
      </c>
      <c r="J356" s="11">
        <v>0</v>
      </c>
      <c r="K356" s="11">
        <f t="shared" si="55"/>
        <v>643505.81000000006</v>
      </c>
      <c r="L356" s="41">
        <f t="shared" si="62"/>
        <v>562.51</v>
      </c>
      <c r="M356" s="41">
        <f t="shared" si="56"/>
        <v>0</v>
      </c>
      <c r="N356" s="41">
        <f t="shared" si="57"/>
        <v>0</v>
      </c>
      <c r="O356" s="41"/>
      <c r="P356" s="58">
        <f t="shared" si="59"/>
        <v>0</v>
      </c>
      <c r="Q356" s="9"/>
      <c r="R356" s="12">
        <f t="shared" si="60"/>
        <v>1585</v>
      </c>
      <c r="S356" s="13">
        <v>3434</v>
      </c>
      <c r="T356" s="14" t="s">
        <v>218</v>
      </c>
      <c r="U356" s="15">
        <v>1</v>
      </c>
      <c r="V356" s="16">
        <v>938</v>
      </c>
      <c r="W356" s="17">
        <v>367.29501340000002</v>
      </c>
      <c r="X356" s="22">
        <f t="shared" si="61"/>
        <v>3.1146624872745958</v>
      </c>
      <c r="Y356" s="5">
        <f t="shared" si="58"/>
        <v>353</v>
      </c>
    </row>
    <row r="357" spans="1:25" hidden="1" x14ac:dyDescent="0.25">
      <c r="A357" s="24">
        <v>5026</v>
      </c>
      <c r="B357" s="25" t="s">
        <v>325</v>
      </c>
      <c r="C357" s="26">
        <v>847</v>
      </c>
      <c r="D357" s="27">
        <v>78294.720000000001</v>
      </c>
      <c r="E357" s="27">
        <v>0</v>
      </c>
      <c r="F357" s="27">
        <v>0</v>
      </c>
      <c r="G357" s="27">
        <v>0</v>
      </c>
      <c r="H357" s="27">
        <v>0</v>
      </c>
      <c r="I357" s="27">
        <v>0</v>
      </c>
      <c r="J357" s="27">
        <v>0</v>
      </c>
      <c r="K357" s="27">
        <f t="shared" si="55"/>
        <v>78294.720000000001</v>
      </c>
      <c r="L357" s="27">
        <f t="shared" si="62"/>
        <v>92.44</v>
      </c>
      <c r="M357" s="27">
        <f t="shared" si="56"/>
        <v>0</v>
      </c>
      <c r="N357" s="27">
        <f t="shared" si="57"/>
        <v>0</v>
      </c>
      <c r="O357" s="27"/>
      <c r="P357" s="58">
        <f t="shared" si="59"/>
        <v>0</v>
      </c>
      <c r="Q357" s="9"/>
      <c r="R357" s="12">
        <f t="shared" si="60"/>
        <v>1589</v>
      </c>
      <c r="S357" s="13">
        <v>3437</v>
      </c>
      <c r="T357" s="14" t="s">
        <v>219</v>
      </c>
      <c r="U357" s="15">
        <v>1</v>
      </c>
      <c r="V357" s="16">
        <v>3791</v>
      </c>
      <c r="W357" s="17">
        <v>22.4878006</v>
      </c>
      <c r="X357" s="23">
        <f t="shared" si="61"/>
        <v>37.664866167481044</v>
      </c>
      <c r="Y357" s="5">
        <f t="shared" si="58"/>
        <v>354</v>
      </c>
    </row>
    <row r="358" spans="1:25" hidden="1" x14ac:dyDescent="0.25">
      <c r="A358" s="24">
        <v>5068</v>
      </c>
      <c r="B358" s="25" t="s">
        <v>327</v>
      </c>
      <c r="C358" s="26">
        <v>1119</v>
      </c>
      <c r="D358" s="27">
        <v>410299.76</v>
      </c>
      <c r="E358" s="27">
        <v>0</v>
      </c>
      <c r="F358" s="27">
        <v>0</v>
      </c>
      <c r="G358" s="27">
        <v>0</v>
      </c>
      <c r="H358" s="27">
        <v>0</v>
      </c>
      <c r="I358" s="27">
        <v>0</v>
      </c>
      <c r="J358" s="27">
        <v>0</v>
      </c>
      <c r="K358" s="27">
        <f t="shared" si="55"/>
        <v>410299.76</v>
      </c>
      <c r="L358" s="27">
        <f t="shared" si="62"/>
        <v>366.67</v>
      </c>
      <c r="M358" s="27">
        <f t="shared" si="56"/>
        <v>0</v>
      </c>
      <c r="N358" s="27">
        <f t="shared" si="57"/>
        <v>0</v>
      </c>
      <c r="O358" s="27"/>
      <c r="P358" s="58">
        <f t="shared" si="59"/>
        <v>0</v>
      </c>
      <c r="Q358" s="9"/>
      <c r="R358" s="12">
        <f t="shared" si="60"/>
        <v>1624</v>
      </c>
      <c r="S358" s="13">
        <v>3444</v>
      </c>
      <c r="T358" s="14" t="s">
        <v>220</v>
      </c>
      <c r="U358" s="15">
        <v>1</v>
      </c>
      <c r="V358" s="16">
        <v>3487</v>
      </c>
      <c r="W358" s="17">
        <v>247.2089996</v>
      </c>
      <c r="X358" s="22">
        <f t="shared" si="61"/>
        <v>4.5265342354469853</v>
      </c>
      <c r="Y358" s="5">
        <f t="shared" si="58"/>
        <v>355</v>
      </c>
    </row>
    <row r="359" spans="1:25" hidden="1" x14ac:dyDescent="0.25">
      <c r="A359" s="8">
        <v>5100</v>
      </c>
      <c r="B359" s="9" t="s">
        <v>328</v>
      </c>
      <c r="C359" s="10">
        <v>2759</v>
      </c>
      <c r="D359" s="11">
        <v>1113397.1499999999</v>
      </c>
      <c r="E359" s="11">
        <v>900</v>
      </c>
      <c r="F359" s="11">
        <v>0</v>
      </c>
      <c r="G359" s="11">
        <v>0</v>
      </c>
      <c r="H359" s="11">
        <v>0</v>
      </c>
      <c r="I359" s="11">
        <v>0</v>
      </c>
      <c r="J359" s="11">
        <v>0</v>
      </c>
      <c r="K359" s="11">
        <f t="shared" si="55"/>
        <v>1112497.1499999999</v>
      </c>
      <c r="L359" s="41">
        <f t="shared" si="62"/>
        <v>403.22</v>
      </c>
      <c r="M359" s="41">
        <f t="shared" si="56"/>
        <v>0</v>
      </c>
      <c r="N359" s="41">
        <f t="shared" si="57"/>
        <v>0</v>
      </c>
      <c r="O359" s="41"/>
      <c r="P359" s="58">
        <f t="shared" si="59"/>
        <v>0</v>
      </c>
      <c r="Q359" s="9"/>
      <c r="R359" s="12">
        <f t="shared" si="60"/>
        <v>1621</v>
      </c>
      <c r="S359" s="13">
        <v>3479</v>
      </c>
      <c r="T359" s="14" t="s">
        <v>221</v>
      </c>
      <c r="U359" s="15">
        <v>1</v>
      </c>
      <c r="V359" s="16">
        <v>3513</v>
      </c>
      <c r="W359" s="17">
        <v>46.728599500000001</v>
      </c>
      <c r="X359" s="23">
        <f t="shared" si="61"/>
        <v>59.043070614602946</v>
      </c>
      <c r="Y359" s="5">
        <f t="shared" si="58"/>
        <v>356</v>
      </c>
    </row>
    <row r="360" spans="1:25" hidden="1" x14ac:dyDescent="0.25">
      <c r="A360" s="8">
        <v>5138</v>
      </c>
      <c r="B360" s="9" t="s">
        <v>331</v>
      </c>
      <c r="C360" s="10">
        <v>2279</v>
      </c>
      <c r="D360" s="11">
        <v>1308274.58</v>
      </c>
      <c r="E360" s="11">
        <v>0</v>
      </c>
      <c r="F360" s="11">
        <v>0</v>
      </c>
      <c r="G360" s="11">
        <v>0</v>
      </c>
      <c r="H360" s="11">
        <v>0</v>
      </c>
      <c r="I360" s="11">
        <v>0</v>
      </c>
      <c r="J360" s="11">
        <v>0</v>
      </c>
      <c r="K360" s="11">
        <f t="shared" si="55"/>
        <v>1308274.58</v>
      </c>
      <c r="L360" s="41">
        <f t="shared" si="62"/>
        <v>574.05999999999995</v>
      </c>
      <c r="M360" s="41">
        <f t="shared" si="56"/>
        <v>0</v>
      </c>
      <c r="N360" s="41">
        <f t="shared" si="57"/>
        <v>0</v>
      </c>
      <c r="O360" s="41"/>
      <c r="P360" s="58">
        <f t="shared" si="59"/>
        <v>0</v>
      </c>
      <c r="Q360" s="9"/>
      <c r="R360" s="12">
        <f t="shared" si="60"/>
        <v>1654</v>
      </c>
      <c r="S360" s="13">
        <v>3484</v>
      </c>
      <c r="T360" s="14" t="s">
        <v>222</v>
      </c>
      <c r="U360" s="15">
        <v>1</v>
      </c>
      <c r="V360" s="16">
        <v>147</v>
      </c>
      <c r="W360" s="17">
        <v>184.68299870000001</v>
      </c>
      <c r="X360" s="22">
        <f t="shared" si="61"/>
        <v>12.340063871834889</v>
      </c>
      <c r="Y360" s="5">
        <f t="shared" si="58"/>
        <v>357</v>
      </c>
    </row>
    <row r="361" spans="1:25" hidden="1" x14ac:dyDescent="0.25">
      <c r="A361" s="8">
        <v>5258</v>
      </c>
      <c r="B361" s="9" t="s">
        <v>332</v>
      </c>
      <c r="C361" s="10">
        <v>254</v>
      </c>
      <c r="D361" s="11">
        <v>83290.47</v>
      </c>
      <c r="E361" s="11">
        <v>0</v>
      </c>
      <c r="F361" s="11">
        <v>0</v>
      </c>
      <c r="G361" s="11">
        <v>0</v>
      </c>
      <c r="H361" s="11">
        <v>0</v>
      </c>
      <c r="I361" s="11">
        <v>0</v>
      </c>
      <c r="J361" s="11">
        <v>0</v>
      </c>
      <c r="K361" s="11">
        <f t="shared" si="55"/>
        <v>83290.47</v>
      </c>
      <c r="L361" s="41">
        <f t="shared" si="62"/>
        <v>327.92</v>
      </c>
      <c r="M361" s="41">
        <f t="shared" si="56"/>
        <v>0</v>
      </c>
      <c r="N361" s="41">
        <f t="shared" si="57"/>
        <v>0</v>
      </c>
      <c r="O361" s="41"/>
      <c r="P361" s="58">
        <f t="shared" si="59"/>
        <v>0</v>
      </c>
      <c r="Q361" s="9"/>
      <c r="R361" s="12">
        <f t="shared" si="60"/>
        <v>1758</v>
      </c>
      <c r="S361" s="13">
        <v>3500</v>
      </c>
      <c r="T361" s="14" t="s">
        <v>223</v>
      </c>
      <c r="U361" s="15">
        <v>1</v>
      </c>
      <c r="V361" s="16">
        <v>2613</v>
      </c>
      <c r="W361" s="17">
        <v>569.19598389999999</v>
      </c>
      <c r="X361" s="22">
        <f t="shared" si="61"/>
        <v>0.44624348587221296</v>
      </c>
      <c r="Y361" s="5">
        <f t="shared" si="58"/>
        <v>358</v>
      </c>
    </row>
    <row r="362" spans="1:25" hidden="1" x14ac:dyDescent="0.25">
      <c r="A362" s="8">
        <v>5264</v>
      </c>
      <c r="B362" s="9" t="s">
        <v>333</v>
      </c>
      <c r="C362" s="10">
        <v>2539</v>
      </c>
      <c r="D362" s="11">
        <v>1133003.49</v>
      </c>
      <c r="E362" s="11">
        <v>0</v>
      </c>
      <c r="F362" s="11">
        <v>0</v>
      </c>
      <c r="G362" s="11">
        <v>0</v>
      </c>
      <c r="H362" s="11">
        <v>0</v>
      </c>
      <c r="I362" s="11">
        <v>0</v>
      </c>
      <c r="J362" s="11">
        <v>0</v>
      </c>
      <c r="K362" s="11">
        <f t="shared" si="55"/>
        <v>1133003.49</v>
      </c>
      <c r="L362" s="41">
        <f t="shared" si="62"/>
        <v>446.24</v>
      </c>
      <c r="M362" s="41">
        <f t="shared" si="56"/>
        <v>0</v>
      </c>
      <c r="N362" s="41">
        <f t="shared" si="57"/>
        <v>0</v>
      </c>
      <c r="O362" s="41"/>
      <c r="P362" s="58">
        <f t="shared" si="59"/>
        <v>0</v>
      </c>
      <c r="Q362" s="9"/>
      <c r="R362" s="12">
        <f t="shared" si="60"/>
        <v>1736</v>
      </c>
      <c r="S362" s="13">
        <v>3528</v>
      </c>
      <c r="T362" s="14" t="s">
        <v>226</v>
      </c>
      <c r="U362" s="15">
        <v>3</v>
      </c>
      <c r="V362" s="16">
        <v>817</v>
      </c>
      <c r="W362" s="17">
        <v>12.800900499999999</v>
      </c>
      <c r="X362" s="23">
        <f t="shared" si="61"/>
        <v>198.34542108971164</v>
      </c>
      <c r="Y362" s="5">
        <f t="shared" si="58"/>
        <v>359</v>
      </c>
    </row>
    <row r="363" spans="1:25" hidden="1" x14ac:dyDescent="0.25">
      <c r="A363" s="24">
        <v>5271</v>
      </c>
      <c r="B363" s="25" t="s">
        <v>334</v>
      </c>
      <c r="C363" s="26">
        <v>10437</v>
      </c>
      <c r="D363" s="27">
        <v>1656804.85</v>
      </c>
      <c r="E363" s="27">
        <v>0</v>
      </c>
      <c r="F363" s="27">
        <v>0</v>
      </c>
      <c r="G363" s="27">
        <v>0</v>
      </c>
      <c r="H363" s="27">
        <v>0</v>
      </c>
      <c r="I363" s="27">
        <v>0</v>
      </c>
      <c r="J363" s="27">
        <v>0</v>
      </c>
      <c r="K363" s="27">
        <f t="shared" si="55"/>
        <v>1656804.85</v>
      </c>
      <c r="L363" s="27">
        <f t="shared" si="62"/>
        <v>158.74</v>
      </c>
      <c r="M363" s="27">
        <f t="shared" si="56"/>
        <v>0</v>
      </c>
      <c r="N363" s="27">
        <f t="shared" si="57"/>
        <v>0</v>
      </c>
      <c r="O363" s="27"/>
      <c r="P363" s="58">
        <f t="shared" si="59"/>
        <v>0</v>
      </c>
      <c r="Q363" s="9"/>
      <c r="R363" s="12">
        <f t="shared" si="60"/>
        <v>1722</v>
      </c>
      <c r="S363" s="13">
        <v>3549</v>
      </c>
      <c r="T363" s="14" t="s">
        <v>228</v>
      </c>
      <c r="U363" s="15">
        <v>1</v>
      </c>
      <c r="V363" s="16">
        <v>7206</v>
      </c>
      <c r="W363" s="17">
        <v>78.140502900000001</v>
      </c>
      <c r="X363" s="23">
        <f t="shared" si="61"/>
        <v>133.56709533027589</v>
      </c>
      <c r="Y363" s="5">
        <f t="shared" si="58"/>
        <v>360</v>
      </c>
    </row>
    <row r="364" spans="1:25" hidden="1" x14ac:dyDescent="0.25">
      <c r="A364" s="8">
        <v>5278</v>
      </c>
      <c r="B364" s="9" t="s">
        <v>335</v>
      </c>
      <c r="C364" s="10">
        <v>1695</v>
      </c>
      <c r="D364" s="11">
        <v>704254.56</v>
      </c>
      <c r="E364" s="11">
        <v>0</v>
      </c>
      <c r="F364" s="11">
        <v>0</v>
      </c>
      <c r="G364" s="11">
        <v>0</v>
      </c>
      <c r="H364" s="11">
        <v>0</v>
      </c>
      <c r="I364" s="11">
        <v>0</v>
      </c>
      <c r="J364" s="11">
        <v>0</v>
      </c>
      <c r="K364" s="11">
        <f t="shared" si="55"/>
        <v>704254.56</v>
      </c>
      <c r="L364" s="41">
        <f t="shared" si="62"/>
        <v>415.49</v>
      </c>
      <c r="M364" s="41">
        <f t="shared" si="56"/>
        <v>0</v>
      </c>
      <c r="N364" s="41">
        <f t="shared" si="57"/>
        <v>0</v>
      </c>
      <c r="O364" s="41"/>
      <c r="P364" s="58">
        <f t="shared" si="59"/>
        <v>0</v>
      </c>
      <c r="Q364" s="9"/>
      <c r="R364" s="12">
        <f t="shared" si="60"/>
        <v>1666</v>
      </c>
      <c r="S364" s="13">
        <v>3612</v>
      </c>
      <c r="T364" s="14" t="s">
        <v>229</v>
      </c>
      <c r="U364" s="15">
        <v>1</v>
      </c>
      <c r="V364" s="16">
        <v>3557</v>
      </c>
      <c r="W364" s="17">
        <v>120.5410004</v>
      </c>
      <c r="X364" s="22">
        <f t="shared" si="61"/>
        <v>14.061605548115228</v>
      </c>
      <c r="Y364" s="5">
        <f t="shared" si="58"/>
        <v>361</v>
      </c>
    </row>
    <row r="365" spans="1:25" hidden="1" x14ac:dyDescent="0.25">
      <c r="A365" s="8">
        <v>5306</v>
      </c>
      <c r="B365" s="9" t="s">
        <v>336</v>
      </c>
      <c r="C365" s="10">
        <v>642</v>
      </c>
      <c r="D365" s="11">
        <v>365464.16</v>
      </c>
      <c r="E365" s="11">
        <v>0</v>
      </c>
      <c r="F365" s="11">
        <v>0</v>
      </c>
      <c r="G365" s="11">
        <v>0</v>
      </c>
      <c r="H365" s="11">
        <v>0</v>
      </c>
      <c r="I365" s="11">
        <v>0</v>
      </c>
      <c r="J365" s="11">
        <v>0</v>
      </c>
      <c r="K365" s="11">
        <f t="shared" si="55"/>
        <v>365464.16</v>
      </c>
      <c r="L365" s="41">
        <f t="shared" si="62"/>
        <v>569.26</v>
      </c>
      <c r="M365" s="41">
        <f t="shared" si="56"/>
        <v>0</v>
      </c>
      <c r="N365" s="41">
        <f t="shared" si="57"/>
        <v>0</v>
      </c>
      <c r="O365" s="41"/>
      <c r="P365" s="58">
        <f t="shared" si="59"/>
        <v>0</v>
      </c>
      <c r="Q365" s="9"/>
      <c r="R365" s="12">
        <f t="shared" si="60"/>
        <v>1687</v>
      </c>
      <c r="S365" s="13">
        <v>3619</v>
      </c>
      <c r="T365" s="14" t="s">
        <v>230</v>
      </c>
      <c r="U365" s="15">
        <v>1</v>
      </c>
      <c r="V365" s="16">
        <v>76982</v>
      </c>
      <c r="W365" s="17">
        <v>96.836402899999996</v>
      </c>
      <c r="X365" s="23">
        <f t="shared" si="61"/>
        <v>6.6297382056102787</v>
      </c>
      <c r="Y365" s="5">
        <f t="shared" si="58"/>
        <v>362</v>
      </c>
    </row>
    <row r="366" spans="1:25" hidden="1" x14ac:dyDescent="0.25">
      <c r="A366" s="8">
        <v>5348</v>
      </c>
      <c r="B366" s="9" t="s">
        <v>337</v>
      </c>
      <c r="C366" s="10">
        <v>729</v>
      </c>
      <c r="D366" s="11">
        <v>379929.14</v>
      </c>
      <c r="E366" s="11">
        <v>0</v>
      </c>
      <c r="F366" s="11">
        <v>0</v>
      </c>
      <c r="G366" s="11">
        <v>0</v>
      </c>
      <c r="H366" s="11">
        <v>0</v>
      </c>
      <c r="I366" s="11">
        <v>0</v>
      </c>
      <c r="J366" s="11">
        <v>0</v>
      </c>
      <c r="K366" s="11">
        <f t="shared" si="55"/>
        <v>379929.14</v>
      </c>
      <c r="L366" s="41">
        <f t="shared" si="62"/>
        <v>521.16</v>
      </c>
      <c r="M366" s="41">
        <f t="shared" si="56"/>
        <v>0</v>
      </c>
      <c r="N366" s="41">
        <f t="shared" si="57"/>
        <v>0</v>
      </c>
      <c r="O366" s="41"/>
      <c r="P366" s="58">
        <f t="shared" si="59"/>
        <v>0</v>
      </c>
      <c r="Q366" s="9"/>
      <c r="R366" s="12">
        <f t="shared" si="60"/>
        <v>1715</v>
      </c>
      <c r="S366" s="13">
        <v>3633</v>
      </c>
      <c r="T366" s="14" t="s">
        <v>231</v>
      </c>
      <c r="U366" s="15">
        <v>1</v>
      </c>
      <c r="V366" s="16">
        <v>690</v>
      </c>
      <c r="W366" s="17">
        <v>133.99800110000001</v>
      </c>
      <c r="X366" s="22">
        <f t="shared" si="61"/>
        <v>5.4403796624993079</v>
      </c>
      <c r="Y366" s="5">
        <f t="shared" si="58"/>
        <v>363</v>
      </c>
    </row>
    <row r="367" spans="1:25" hidden="1" x14ac:dyDescent="0.25">
      <c r="A367" s="24">
        <v>5355</v>
      </c>
      <c r="B367" s="25" t="s">
        <v>338</v>
      </c>
      <c r="C367" s="26">
        <v>1899</v>
      </c>
      <c r="D367" s="27">
        <v>191065.1</v>
      </c>
      <c r="E367" s="27">
        <v>0</v>
      </c>
      <c r="F367" s="27">
        <v>0</v>
      </c>
      <c r="G367" s="27">
        <v>0</v>
      </c>
      <c r="H367" s="27">
        <v>0</v>
      </c>
      <c r="I367" s="27">
        <v>0</v>
      </c>
      <c r="J367" s="27">
        <v>0</v>
      </c>
      <c r="K367" s="27">
        <f t="shared" si="55"/>
        <v>191065.1</v>
      </c>
      <c r="L367" s="27">
        <f t="shared" si="62"/>
        <v>100.61</v>
      </c>
      <c r="M367" s="27">
        <f t="shared" si="56"/>
        <v>0</v>
      </c>
      <c r="N367" s="27">
        <f t="shared" si="57"/>
        <v>0</v>
      </c>
      <c r="O367" s="27"/>
      <c r="P367" s="58">
        <f t="shared" si="59"/>
        <v>0</v>
      </c>
      <c r="Q367" s="9"/>
      <c r="R367" s="12">
        <f t="shared" si="60"/>
        <v>1715</v>
      </c>
      <c r="S367" s="13">
        <v>3640</v>
      </c>
      <c r="T367" s="14" t="s">
        <v>232</v>
      </c>
      <c r="U367" s="15">
        <v>3</v>
      </c>
      <c r="V367" s="16">
        <v>590</v>
      </c>
      <c r="W367" s="17">
        <v>249.18699649999999</v>
      </c>
      <c r="X367" s="22">
        <f t="shared" si="61"/>
        <v>7.6207828926578838</v>
      </c>
      <c r="Y367" s="5">
        <f t="shared" si="58"/>
        <v>364</v>
      </c>
    </row>
    <row r="368" spans="1:25" hidden="1" x14ac:dyDescent="0.25">
      <c r="A368" s="8">
        <v>5362</v>
      </c>
      <c r="B368" s="9" t="s">
        <v>339</v>
      </c>
      <c r="C368" s="10">
        <v>367</v>
      </c>
      <c r="D368" s="11">
        <v>219725.81</v>
      </c>
      <c r="E368" s="11">
        <v>0</v>
      </c>
      <c r="F368" s="11">
        <v>0</v>
      </c>
      <c r="G368" s="11">
        <v>2791.46</v>
      </c>
      <c r="H368" s="11">
        <v>0</v>
      </c>
      <c r="I368" s="11">
        <v>0</v>
      </c>
      <c r="J368" s="11">
        <v>0</v>
      </c>
      <c r="K368" s="11">
        <f t="shared" si="55"/>
        <v>216934.35</v>
      </c>
      <c r="L368" s="41">
        <f t="shared" si="62"/>
        <v>591.1</v>
      </c>
      <c r="M368" s="41">
        <f t="shared" si="56"/>
        <v>0</v>
      </c>
      <c r="N368" s="41">
        <f t="shared" si="57"/>
        <v>0</v>
      </c>
      <c r="O368" s="41"/>
      <c r="P368" s="58">
        <f t="shared" si="59"/>
        <v>0</v>
      </c>
      <c r="Q368" s="9"/>
      <c r="R368" s="12">
        <f t="shared" si="60"/>
        <v>1701</v>
      </c>
      <c r="S368" s="13">
        <v>3661</v>
      </c>
      <c r="T368" s="14" t="s">
        <v>235</v>
      </c>
      <c r="U368" s="15">
        <v>1</v>
      </c>
      <c r="V368" s="16">
        <v>820</v>
      </c>
      <c r="W368" s="17">
        <v>101.0230026</v>
      </c>
      <c r="X368" s="22">
        <f t="shared" si="61"/>
        <v>3.632835993334453</v>
      </c>
      <c r="Y368" s="5">
        <f t="shared" si="58"/>
        <v>365</v>
      </c>
    </row>
    <row r="369" spans="1:25" hidden="1" x14ac:dyDescent="0.25">
      <c r="A369" s="24">
        <v>5369</v>
      </c>
      <c r="B369" s="25" t="s">
        <v>340</v>
      </c>
      <c r="C369" s="26">
        <v>445</v>
      </c>
      <c r="D369" s="27">
        <v>139795.93</v>
      </c>
      <c r="E369" s="27">
        <v>0</v>
      </c>
      <c r="F369" s="27">
        <v>0</v>
      </c>
      <c r="G369" s="27">
        <v>0</v>
      </c>
      <c r="H369" s="27">
        <v>0</v>
      </c>
      <c r="I369" s="27">
        <v>0</v>
      </c>
      <c r="J369" s="27">
        <v>0</v>
      </c>
      <c r="K369" s="27">
        <f t="shared" si="55"/>
        <v>139795.93</v>
      </c>
      <c r="L369" s="27">
        <f t="shared" si="62"/>
        <v>314.14999999999998</v>
      </c>
      <c r="M369" s="27">
        <f t="shared" si="56"/>
        <v>0</v>
      </c>
      <c r="N369" s="27">
        <f t="shared" si="57"/>
        <v>0</v>
      </c>
      <c r="O369" s="27"/>
      <c r="P369" s="58">
        <f t="shared" si="59"/>
        <v>0</v>
      </c>
      <c r="Q369" s="9"/>
      <c r="R369" s="12">
        <f t="shared" si="60"/>
        <v>1701</v>
      </c>
      <c r="S369" s="13">
        <v>3668</v>
      </c>
      <c r="T369" s="14" t="s">
        <v>236</v>
      </c>
      <c r="U369" s="15">
        <v>1</v>
      </c>
      <c r="V369" s="16">
        <v>979</v>
      </c>
      <c r="W369" s="17">
        <v>186.67599490000001</v>
      </c>
      <c r="X369" s="22">
        <f t="shared" si="61"/>
        <v>2.3838094460853467</v>
      </c>
      <c r="Y369" s="5">
        <f t="shared" si="58"/>
        <v>366</v>
      </c>
    </row>
    <row r="370" spans="1:25" hidden="1" x14ac:dyDescent="0.25">
      <c r="A370" s="8">
        <v>5390</v>
      </c>
      <c r="B370" s="9" t="s">
        <v>342</v>
      </c>
      <c r="C370" s="10">
        <v>2828</v>
      </c>
      <c r="D370" s="11">
        <v>1416477.36</v>
      </c>
      <c r="E370" s="11">
        <v>0</v>
      </c>
      <c r="F370" s="11">
        <v>0</v>
      </c>
      <c r="G370" s="11">
        <v>0</v>
      </c>
      <c r="H370" s="11">
        <v>0</v>
      </c>
      <c r="I370" s="11">
        <v>0</v>
      </c>
      <c r="J370" s="11">
        <v>0</v>
      </c>
      <c r="K370" s="11">
        <f t="shared" si="55"/>
        <v>1416477.36</v>
      </c>
      <c r="L370" s="41">
        <f t="shared" si="62"/>
        <v>500.88</v>
      </c>
      <c r="M370" s="41">
        <f t="shared" si="56"/>
        <v>0</v>
      </c>
      <c r="N370" s="41">
        <f t="shared" si="57"/>
        <v>0</v>
      </c>
      <c r="O370" s="41"/>
      <c r="P370" s="58">
        <f t="shared" si="59"/>
        <v>0</v>
      </c>
      <c r="Q370" s="9"/>
      <c r="R370" s="12">
        <f t="shared" si="60"/>
        <v>1715</v>
      </c>
      <c r="S370" s="13">
        <v>3675</v>
      </c>
      <c r="T370" s="14" t="s">
        <v>237</v>
      </c>
      <c r="U370" s="15">
        <v>1</v>
      </c>
      <c r="V370" s="16">
        <v>3207</v>
      </c>
      <c r="W370" s="17">
        <v>23.899400700000001</v>
      </c>
      <c r="X370" s="23">
        <f t="shared" si="61"/>
        <v>118.32932697764258</v>
      </c>
      <c r="Y370" s="5">
        <f t="shared" si="58"/>
        <v>367</v>
      </c>
    </row>
    <row r="371" spans="1:25" hidden="1" x14ac:dyDescent="0.25">
      <c r="A371" s="8">
        <v>5397</v>
      </c>
      <c r="B371" s="9" t="s">
        <v>343</v>
      </c>
      <c r="C371" s="10">
        <v>308</v>
      </c>
      <c r="D371" s="11">
        <v>144907.26</v>
      </c>
      <c r="E371" s="11">
        <v>255.64</v>
      </c>
      <c r="F371" s="11">
        <v>0</v>
      </c>
      <c r="G371" s="11">
        <v>0</v>
      </c>
      <c r="H371" s="11">
        <v>0</v>
      </c>
      <c r="I371" s="11">
        <v>0</v>
      </c>
      <c r="J371" s="11">
        <v>0</v>
      </c>
      <c r="K371" s="11">
        <f t="shared" si="55"/>
        <v>144651.62</v>
      </c>
      <c r="L371" s="41">
        <f t="shared" si="62"/>
        <v>469.65</v>
      </c>
      <c r="M371" s="41">
        <f t="shared" si="56"/>
        <v>0</v>
      </c>
      <c r="N371" s="41">
        <f t="shared" si="57"/>
        <v>0</v>
      </c>
      <c r="O371" s="41"/>
      <c r="P371" s="58">
        <f t="shared" si="59"/>
        <v>0</v>
      </c>
      <c r="Q371" s="9"/>
      <c r="R371" s="12">
        <f t="shared" si="60"/>
        <v>1715</v>
      </c>
      <c r="S371" s="13">
        <v>3682</v>
      </c>
      <c r="T371" s="14" t="s">
        <v>238</v>
      </c>
      <c r="U371" s="15">
        <v>1</v>
      </c>
      <c r="V371" s="16">
        <v>2489</v>
      </c>
      <c r="W371" s="17">
        <v>159.9100037</v>
      </c>
      <c r="X371" s="22">
        <f t="shared" si="61"/>
        <v>1.9260833773590864</v>
      </c>
      <c r="Y371" s="5">
        <f t="shared" si="58"/>
        <v>368</v>
      </c>
    </row>
    <row r="372" spans="1:25" hidden="1" x14ac:dyDescent="0.25">
      <c r="A372" s="8">
        <v>5432</v>
      </c>
      <c r="B372" s="9" t="s">
        <v>344</v>
      </c>
      <c r="C372" s="10">
        <v>1573</v>
      </c>
      <c r="D372" s="11">
        <v>725550.18</v>
      </c>
      <c r="E372" s="11">
        <v>70553.570000000007</v>
      </c>
      <c r="F372" s="11">
        <v>0</v>
      </c>
      <c r="G372" s="11">
        <v>5801.4</v>
      </c>
      <c r="H372" s="11">
        <v>0</v>
      </c>
      <c r="I372" s="11">
        <v>0</v>
      </c>
      <c r="J372" s="11">
        <v>0</v>
      </c>
      <c r="K372" s="11">
        <f t="shared" si="55"/>
        <v>649195.21000000008</v>
      </c>
      <c r="L372" s="41">
        <f t="shared" si="62"/>
        <v>412.71</v>
      </c>
      <c r="M372" s="41">
        <f t="shared" si="56"/>
        <v>0</v>
      </c>
      <c r="N372" s="41">
        <f t="shared" si="57"/>
        <v>0</v>
      </c>
      <c r="O372" s="41"/>
      <c r="P372" s="58">
        <f t="shared" si="59"/>
        <v>0</v>
      </c>
      <c r="Q372" s="9"/>
      <c r="R372" s="12">
        <f t="shared" si="60"/>
        <v>1743</v>
      </c>
      <c r="S372" s="13">
        <v>3689</v>
      </c>
      <c r="T372" s="14" t="s">
        <v>239</v>
      </c>
      <c r="U372" s="15">
        <v>1</v>
      </c>
      <c r="V372" s="16">
        <v>740</v>
      </c>
      <c r="W372" s="17">
        <v>178.0379944</v>
      </c>
      <c r="X372" s="22">
        <f t="shared" si="61"/>
        <v>8.8351927648989506</v>
      </c>
      <c r="Y372" s="5">
        <f t="shared" si="58"/>
        <v>369</v>
      </c>
    </row>
    <row r="373" spans="1:25" hidden="1" x14ac:dyDescent="0.25">
      <c r="A373" s="24">
        <v>5439</v>
      </c>
      <c r="B373" s="25" t="s">
        <v>345</v>
      </c>
      <c r="C373" s="26">
        <v>3075</v>
      </c>
      <c r="D373" s="27">
        <v>57026.13</v>
      </c>
      <c r="E373" s="27">
        <v>0</v>
      </c>
      <c r="F373" s="27">
        <v>0</v>
      </c>
      <c r="G373" s="27">
        <v>0</v>
      </c>
      <c r="H373" s="27">
        <v>0</v>
      </c>
      <c r="I373" s="27">
        <v>0</v>
      </c>
      <c r="J373" s="27">
        <v>0</v>
      </c>
      <c r="K373" s="27">
        <f t="shared" si="55"/>
        <v>57026.13</v>
      </c>
      <c r="L373" s="27">
        <f t="shared" si="62"/>
        <v>18.55</v>
      </c>
      <c r="M373" s="27">
        <f t="shared" si="56"/>
        <v>0</v>
      </c>
      <c r="N373" s="27">
        <f t="shared" si="57"/>
        <v>0</v>
      </c>
      <c r="O373" s="27"/>
      <c r="P373" s="58">
        <f t="shared" si="59"/>
        <v>0</v>
      </c>
      <c r="Q373" s="9"/>
      <c r="R373" s="12">
        <f t="shared" si="60"/>
        <v>1743</v>
      </c>
      <c r="S373" s="13">
        <v>3696</v>
      </c>
      <c r="T373" s="14" t="s">
        <v>240</v>
      </c>
      <c r="U373" s="15">
        <v>1</v>
      </c>
      <c r="V373" s="16">
        <v>363</v>
      </c>
      <c r="W373" s="17">
        <v>64.726799</v>
      </c>
      <c r="X373" s="22">
        <f t="shared" si="61"/>
        <v>47.507370169811736</v>
      </c>
      <c r="Y373" s="5">
        <f t="shared" si="58"/>
        <v>370</v>
      </c>
    </row>
    <row r="374" spans="1:25" hidden="1" x14ac:dyDescent="0.25">
      <c r="A374" s="8">
        <v>5457</v>
      </c>
      <c r="B374" s="9" t="s">
        <v>346</v>
      </c>
      <c r="C374" s="10">
        <v>1058</v>
      </c>
      <c r="D374" s="11">
        <v>601624.43999999994</v>
      </c>
      <c r="E374" s="11">
        <v>6972.25</v>
      </c>
      <c r="F374" s="11">
        <v>0</v>
      </c>
      <c r="G374" s="11">
        <v>0</v>
      </c>
      <c r="H374" s="11">
        <v>0</v>
      </c>
      <c r="I374" s="11">
        <v>0</v>
      </c>
      <c r="J374" s="11">
        <v>0</v>
      </c>
      <c r="K374" s="11">
        <f t="shared" si="55"/>
        <v>594652.18999999994</v>
      </c>
      <c r="L374" s="41">
        <f t="shared" si="62"/>
        <v>562.04999999999995</v>
      </c>
      <c r="M374" s="41">
        <f t="shared" si="56"/>
        <v>0</v>
      </c>
      <c r="N374" s="41">
        <f t="shared" si="57"/>
        <v>0</v>
      </c>
      <c r="O374" s="41"/>
      <c r="P374" s="58">
        <f t="shared" si="59"/>
        <v>0</v>
      </c>
      <c r="Q374" s="9"/>
      <c r="R374" s="12">
        <f t="shared" si="60"/>
        <v>1670</v>
      </c>
      <c r="S374" s="13">
        <v>3787</v>
      </c>
      <c r="T374" s="14" t="s">
        <v>241</v>
      </c>
      <c r="U374" s="15">
        <v>1</v>
      </c>
      <c r="V374" s="16">
        <v>2013</v>
      </c>
      <c r="W374" s="17">
        <v>234.26699830000001</v>
      </c>
      <c r="X374" s="22">
        <f t="shared" si="61"/>
        <v>4.5162144377038356</v>
      </c>
      <c r="Y374" s="5">
        <f t="shared" si="58"/>
        <v>371</v>
      </c>
    </row>
    <row r="375" spans="1:25" hidden="1" x14ac:dyDescent="0.25">
      <c r="A375" s="8">
        <v>5460</v>
      </c>
      <c r="B375" s="9" t="s">
        <v>347</v>
      </c>
      <c r="C375" s="10">
        <v>3117</v>
      </c>
      <c r="D375" s="11">
        <v>1263207.1000000001</v>
      </c>
      <c r="E375" s="11">
        <v>0</v>
      </c>
      <c r="F375" s="11">
        <v>0</v>
      </c>
      <c r="G375" s="11">
        <v>0</v>
      </c>
      <c r="H375" s="11">
        <v>0</v>
      </c>
      <c r="I375" s="11">
        <v>0</v>
      </c>
      <c r="J375" s="11">
        <v>0</v>
      </c>
      <c r="K375" s="11">
        <f t="shared" si="55"/>
        <v>1263207.1000000001</v>
      </c>
      <c r="L375" s="41">
        <f t="shared" si="62"/>
        <v>405.26</v>
      </c>
      <c r="M375" s="41">
        <f t="shared" si="56"/>
        <v>0</v>
      </c>
      <c r="N375" s="41">
        <f t="shared" si="57"/>
        <v>0</v>
      </c>
      <c r="O375" s="41"/>
      <c r="P375" s="58">
        <f t="shared" si="59"/>
        <v>0</v>
      </c>
      <c r="Q375" s="9"/>
      <c r="R375" s="12">
        <f t="shared" si="60"/>
        <v>1666</v>
      </c>
      <c r="S375" s="13">
        <v>3794</v>
      </c>
      <c r="T375" s="14" t="s">
        <v>242</v>
      </c>
      <c r="U375" s="15">
        <v>1</v>
      </c>
      <c r="V375" s="16">
        <v>2416</v>
      </c>
      <c r="W375" s="17">
        <v>143.9160004</v>
      </c>
      <c r="X375" s="22">
        <f t="shared" si="61"/>
        <v>21.658467379142088</v>
      </c>
      <c r="Y375" s="5">
        <f t="shared" si="58"/>
        <v>372</v>
      </c>
    </row>
    <row r="376" spans="1:25" hidden="1" x14ac:dyDescent="0.25">
      <c r="A376" s="8">
        <v>5467</v>
      </c>
      <c r="B376" s="9" t="s">
        <v>348</v>
      </c>
      <c r="C376" s="10">
        <v>781</v>
      </c>
      <c r="D376" s="11">
        <v>373087.53</v>
      </c>
      <c r="E376" s="11">
        <v>0</v>
      </c>
      <c r="F376" s="11">
        <v>0</v>
      </c>
      <c r="G376" s="11">
        <v>0</v>
      </c>
      <c r="H376" s="11">
        <v>0</v>
      </c>
      <c r="I376" s="11">
        <v>0</v>
      </c>
      <c r="J376" s="11">
        <v>0</v>
      </c>
      <c r="K376" s="11">
        <f t="shared" si="55"/>
        <v>373087.53</v>
      </c>
      <c r="L376" s="41">
        <f t="shared" ref="L376:L407" si="63">ROUND((K376/C376),2)</f>
        <v>477.7</v>
      </c>
      <c r="M376" s="41">
        <f t="shared" si="56"/>
        <v>0</v>
      </c>
      <c r="N376" s="41">
        <f t="shared" si="57"/>
        <v>0</v>
      </c>
      <c r="O376" s="41"/>
      <c r="P376" s="58">
        <f t="shared" si="59"/>
        <v>0</v>
      </c>
      <c r="Q376" s="9"/>
      <c r="R376" s="12">
        <f t="shared" si="60"/>
        <v>1645</v>
      </c>
      <c r="S376" s="13">
        <v>3822</v>
      </c>
      <c r="T376" s="14" t="s">
        <v>243</v>
      </c>
      <c r="U376" s="15">
        <v>1</v>
      </c>
      <c r="V376" s="16">
        <v>4676</v>
      </c>
      <c r="W376" s="17">
        <v>86.910499599999994</v>
      </c>
      <c r="X376" s="23">
        <f t="shared" si="61"/>
        <v>8.9862560173339521</v>
      </c>
      <c r="Y376" s="5">
        <f t="shared" si="58"/>
        <v>373</v>
      </c>
    </row>
    <row r="377" spans="1:25" hidden="1" x14ac:dyDescent="0.25">
      <c r="A377" s="8">
        <v>5586</v>
      </c>
      <c r="B377" s="9" t="s">
        <v>351</v>
      </c>
      <c r="C377" s="10">
        <v>784</v>
      </c>
      <c r="D377" s="11">
        <v>428764.15</v>
      </c>
      <c r="E377" s="11">
        <v>2174.23</v>
      </c>
      <c r="F377" s="11">
        <v>0</v>
      </c>
      <c r="G377" s="11">
        <v>0</v>
      </c>
      <c r="H377" s="11">
        <v>0</v>
      </c>
      <c r="I377" s="11">
        <v>0</v>
      </c>
      <c r="J377" s="11">
        <v>0</v>
      </c>
      <c r="K377" s="11">
        <f t="shared" si="55"/>
        <v>426589.92000000004</v>
      </c>
      <c r="L377" s="41">
        <f t="shared" si="63"/>
        <v>544.12</v>
      </c>
      <c r="M377" s="41">
        <f t="shared" si="56"/>
        <v>0</v>
      </c>
      <c r="N377" s="41">
        <f t="shared" si="57"/>
        <v>0</v>
      </c>
      <c r="O377" s="41"/>
      <c r="P377" s="58">
        <f t="shared" si="59"/>
        <v>0</v>
      </c>
      <c r="Q377" s="9"/>
      <c r="R377" s="12">
        <f t="shared" si="60"/>
        <v>1729</v>
      </c>
      <c r="S377" s="13">
        <v>3857</v>
      </c>
      <c r="T377" s="14" t="s">
        <v>245</v>
      </c>
      <c r="U377" s="15">
        <v>1</v>
      </c>
      <c r="V377" s="16">
        <v>4906</v>
      </c>
      <c r="W377" s="17">
        <v>43.319299999999998</v>
      </c>
      <c r="X377" s="23">
        <f t="shared" si="61"/>
        <v>18.098168714637588</v>
      </c>
      <c r="Y377" s="5">
        <f t="shared" si="58"/>
        <v>374</v>
      </c>
    </row>
    <row r="378" spans="1:25" hidden="1" x14ac:dyDescent="0.25">
      <c r="A378" s="8">
        <v>5614</v>
      </c>
      <c r="B378" s="9" t="s">
        <v>354</v>
      </c>
      <c r="C378" s="10">
        <v>240</v>
      </c>
      <c r="D378" s="11">
        <v>82600.899999999994</v>
      </c>
      <c r="E378" s="11">
        <v>0</v>
      </c>
      <c r="F378" s="11">
        <v>0</v>
      </c>
      <c r="G378" s="11">
        <v>0</v>
      </c>
      <c r="H378" s="11">
        <v>0</v>
      </c>
      <c r="I378" s="11">
        <v>0</v>
      </c>
      <c r="J378" s="11">
        <v>0</v>
      </c>
      <c r="K378" s="11">
        <f t="shared" si="55"/>
        <v>82600.899999999994</v>
      </c>
      <c r="L378" s="41">
        <f t="shared" si="63"/>
        <v>344.17</v>
      </c>
      <c r="M378" s="41">
        <f t="shared" si="56"/>
        <v>0</v>
      </c>
      <c r="N378" s="41">
        <f t="shared" si="57"/>
        <v>0</v>
      </c>
      <c r="O378" s="41"/>
      <c r="P378" s="58">
        <f t="shared" si="59"/>
        <v>0</v>
      </c>
      <c r="Q378" s="9"/>
      <c r="R378" s="12">
        <f t="shared" si="60"/>
        <v>1743</v>
      </c>
      <c r="S378" s="13">
        <v>3871</v>
      </c>
      <c r="T378" s="14" t="s">
        <v>247</v>
      </c>
      <c r="U378" s="15">
        <v>1</v>
      </c>
      <c r="V378" s="16">
        <v>727</v>
      </c>
      <c r="W378" s="17">
        <v>229.23599239999999</v>
      </c>
      <c r="X378" s="22">
        <f t="shared" si="61"/>
        <v>1.0469560102115971</v>
      </c>
      <c r="Y378" s="5">
        <f t="shared" si="58"/>
        <v>375</v>
      </c>
    </row>
    <row r="379" spans="1:25" hidden="1" x14ac:dyDescent="0.25">
      <c r="A379" s="8">
        <v>3542</v>
      </c>
      <c r="B379" s="9" t="s">
        <v>227</v>
      </c>
      <c r="C379" s="10">
        <v>295</v>
      </c>
      <c r="D379" s="11">
        <v>122046.13</v>
      </c>
      <c r="E379" s="11">
        <v>414</v>
      </c>
      <c r="F379" s="11">
        <v>0</v>
      </c>
      <c r="G379" s="11">
        <v>0</v>
      </c>
      <c r="H379" s="11">
        <v>0</v>
      </c>
      <c r="I379" s="11">
        <v>0</v>
      </c>
      <c r="J379" s="11">
        <v>0</v>
      </c>
      <c r="K379" s="11">
        <f t="shared" si="55"/>
        <v>121632.13</v>
      </c>
      <c r="L379" s="41">
        <f t="shared" si="63"/>
        <v>412.31</v>
      </c>
      <c r="M379" s="41">
        <f t="shared" si="56"/>
        <v>0</v>
      </c>
      <c r="N379" s="41">
        <f t="shared" si="57"/>
        <v>0</v>
      </c>
      <c r="O379" s="41"/>
      <c r="P379" s="58">
        <f t="shared" si="59"/>
        <v>0</v>
      </c>
      <c r="Q379" s="9"/>
      <c r="R379" s="12">
        <f t="shared" si="60"/>
        <v>-350</v>
      </c>
      <c r="S379" s="13">
        <v>3892</v>
      </c>
      <c r="T379" s="14" t="s">
        <v>248</v>
      </c>
      <c r="U379" s="15">
        <v>1</v>
      </c>
      <c r="V379" s="16">
        <v>6925</v>
      </c>
      <c r="W379" s="17">
        <v>75.999099700000002</v>
      </c>
      <c r="X379" s="23">
        <f t="shared" si="61"/>
        <v>3.8816249293016294</v>
      </c>
      <c r="Y379" s="5">
        <f t="shared" si="58"/>
        <v>376</v>
      </c>
    </row>
    <row r="380" spans="1:25" hidden="1" x14ac:dyDescent="0.25">
      <c r="A380" s="8">
        <v>5621</v>
      </c>
      <c r="B380" s="9" t="s">
        <v>355</v>
      </c>
      <c r="C380" s="10">
        <v>3142</v>
      </c>
      <c r="D380" s="11">
        <v>1328592.53</v>
      </c>
      <c r="E380" s="11">
        <v>0</v>
      </c>
      <c r="F380" s="11">
        <v>0</v>
      </c>
      <c r="G380" s="11">
        <v>55781.5</v>
      </c>
      <c r="H380" s="11">
        <v>0</v>
      </c>
      <c r="I380" s="11">
        <v>0</v>
      </c>
      <c r="J380" s="11">
        <v>0</v>
      </c>
      <c r="K380" s="11">
        <f t="shared" si="55"/>
        <v>1272811.03</v>
      </c>
      <c r="L380" s="41">
        <f t="shared" si="63"/>
        <v>405.1</v>
      </c>
      <c r="M380" s="41">
        <f t="shared" si="56"/>
        <v>0</v>
      </c>
      <c r="N380" s="41">
        <f t="shared" si="57"/>
        <v>0</v>
      </c>
      <c r="O380" s="41"/>
      <c r="P380" s="58">
        <f t="shared" si="59"/>
        <v>0</v>
      </c>
      <c r="Q380" s="9"/>
      <c r="R380" s="12">
        <f t="shared" si="60"/>
        <v>1722</v>
      </c>
      <c r="S380" s="13">
        <v>3899</v>
      </c>
      <c r="T380" s="14" t="s">
        <v>249</v>
      </c>
      <c r="U380" s="15">
        <v>1</v>
      </c>
      <c r="V380" s="16">
        <v>954</v>
      </c>
      <c r="W380" s="17">
        <v>272.99600220000002</v>
      </c>
      <c r="X380" s="22">
        <f t="shared" si="61"/>
        <v>11.509326051222297</v>
      </c>
      <c r="Y380" s="5">
        <f t="shared" si="58"/>
        <v>377</v>
      </c>
    </row>
    <row r="381" spans="1:25" hidden="1" x14ac:dyDescent="0.25">
      <c r="A381" s="24">
        <v>5642</v>
      </c>
      <c r="B381" s="25" t="s">
        <v>357</v>
      </c>
      <c r="C381" s="26">
        <v>1122</v>
      </c>
      <c r="D381" s="27">
        <v>444564.31</v>
      </c>
      <c r="E381" s="27">
        <v>0</v>
      </c>
      <c r="F381" s="27">
        <v>0</v>
      </c>
      <c r="G381" s="27">
        <v>0</v>
      </c>
      <c r="H381" s="27">
        <v>0</v>
      </c>
      <c r="I381" s="27">
        <v>0</v>
      </c>
      <c r="J381" s="27">
        <v>0</v>
      </c>
      <c r="K381" s="27">
        <f t="shared" si="55"/>
        <v>444564.31</v>
      </c>
      <c r="L381" s="27">
        <f t="shared" si="63"/>
        <v>396.22</v>
      </c>
      <c r="M381" s="27">
        <f t="shared" si="56"/>
        <v>0</v>
      </c>
      <c r="N381" s="27">
        <f t="shared" si="57"/>
        <v>0</v>
      </c>
      <c r="O381" s="27"/>
      <c r="P381" s="58">
        <f t="shared" si="59"/>
        <v>0</v>
      </c>
      <c r="Q381" s="9"/>
      <c r="R381" s="12">
        <f t="shared" si="60"/>
        <v>1736</v>
      </c>
      <c r="S381" s="13">
        <v>3906</v>
      </c>
      <c r="T381" s="14" t="s">
        <v>250</v>
      </c>
      <c r="U381" s="15">
        <v>1</v>
      </c>
      <c r="V381" s="16">
        <v>1137</v>
      </c>
      <c r="W381" s="17">
        <v>162.65800479999999</v>
      </c>
      <c r="X381" s="22">
        <f t="shared" si="61"/>
        <v>6.8979082915690606</v>
      </c>
      <c r="Y381" s="5">
        <f t="shared" si="58"/>
        <v>378</v>
      </c>
    </row>
    <row r="382" spans="1:25" hidden="1" x14ac:dyDescent="0.25">
      <c r="A382" s="24">
        <v>5656</v>
      </c>
      <c r="B382" s="25" t="s">
        <v>358</v>
      </c>
      <c r="C382" s="26">
        <v>8394</v>
      </c>
      <c r="D382" s="27">
        <v>3348686.18</v>
      </c>
      <c r="E382" s="27">
        <v>0</v>
      </c>
      <c r="F382" s="27">
        <v>0</v>
      </c>
      <c r="G382" s="27">
        <v>0</v>
      </c>
      <c r="H382" s="27">
        <v>0</v>
      </c>
      <c r="I382" s="27">
        <v>0</v>
      </c>
      <c r="J382" s="27">
        <v>0</v>
      </c>
      <c r="K382" s="27">
        <f t="shared" si="55"/>
        <v>3348686.18</v>
      </c>
      <c r="L382" s="27">
        <f t="shared" si="63"/>
        <v>398.94</v>
      </c>
      <c r="M382" s="27">
        <f t="shared" si="56"/>
        <v>0</v>
      </c>
      <c r="N382" s="27">
        <f t="shared" si="57"/>
        <v>0</v>
      </c>
      <c r="O382" s="27"/>
      <c r="P382" s="58">
        <f t="shared" si="59"/>
        <v>0</v>
      </c>
      <c r="Q382" s="9"/>
      <c r="R382" s="12">
        <f t="shared" si="60"/>
        <v>1736</v>
      </c>
      <c r="S382" s="13">
        <v>3920</v>
      </c>
      <c r="T382" s="14" t="s">
        <v>251</v>
      </c>
      <c r="U382" s="15">
        <v>1</v>
      </c>
      <c r="V382" s="16">
        <v>305</v>
      </c>
      <c r="W382" s="17">
        <v>87.433998099999997</v>
      </c>
      <c r="X382" s="22">
        <f t="shared" si="61"/>
        <v>96.003844984872089</v>
      </c>
      <c r="Y382" s="5">
        <f t="shared" si="58"/>
        <v>379</v>
      </c>
    </row>
    <row r="383" spans="1:25" hidden="1" x14ac:dyDescent="0.25">
      <c r="A383" s="8">
        <v>5663</v>
      </c>
      <c r="B383" s="9" t="s">
        <v>359</v>
      </c>
      <c r="C383" s="10">
        <v>4824</v>
      </c>
      <c r="D383" s="11">
        <v>2376020.15</v>
      </c>
      <c r="E383" s="11">
        <v>0</v>
      </c>
      <c r="F383" s="11">
        <v>0</v>
      </c>
      <c r="G383" s="11">
        <v>0</v>
      </c>
      <c r="H383" s="11">
        <v>0</v>
      </c>
      <c r="I383" s="11">
        <v>0</v>
      </c>
      <c r="J383" s="11">
        <v>0</v>
      </c>
      <c r="K383" s="11">
        <f t="shared" si="55"/>
        <v>2376020.15</v>
      </c>
      <c r="L383" s="41">
        <f t="shared" si="63"/>
        <v>492.54</v>
      </c>
      <c r="M383" s="41">
        <f t="shared" si="56"/>
        <v>0</v>
      </c>
      <c r="N383" s="41">
        <f t="shared" si="57"/>
        <v>0</v>
      </c>
      <c r="O383" s="41"/>
      <c r="P383" s="58">
        <f t="shared" si="59"/>
        <v>0</v>
      </c>
      <c r="Q383" s="9"/>
      <c r="R383" s="12">
        <f t="shared" si="60"/>
        <v>1738</v>
      </c>
      <c r="S383" s="13">
        <v>3925</v>
      </c>
      <c r="T383" s="14" t="s">
        <v>252</v>
      </c>
      <c r="U383" s="15">
        <v>1</v>
      </c>
      <c r="V383" s="16">
        <v>4440</v>
      </c>
      <c r="W383" s="17">
        <v>34.624600000000001</v>
      </c>
      <c r="X383" s="23">
        <f t="shared" si="61"/>
        <v>139.32290914552081</v>
      </c>
      <c r="Y383" s="5">
        <f t="shared" si="58"/>
        <v>380</v>
      </c>
    </row>
    <row r="384" spans="1:25" hidden="1" x14ac:dyDescent="0.25">
      <c r="A384" s="24">
        <v>3510</v>
      </c>
      <c r="B384" s="25" t="s">
        <v>224</v>
      </c>
      <c r="C384" s="26">
        <v>471</v>
      </c>
      <c r="D384" s="27">
        <v>155350.9</v>
      </c>
      <c r="E384" s="27">
        <v>722</v>
      </c>
      <c r="F384" s="27">
        <v>0</v>
      </c>
      <c r="G384" s="27">
        <v>0</v>
      </c>
      <c r="H384" s="27">
        <v>0</v>
      </c>
      <c r="I384" s="27">
        <v>0</v>
      </c>
      <c r="J384" s="27">
        <v>0</v>
      </c>
      <c r="K384" s="27">
        <f t="shared" si="55"/>
        <v>154628.9</v>
      </c>
      <c r="L384" s="27">
        <f t="shared" si="63"/>
        <v>328.3</v>
      </c>
      <c r="M384" s="27">
        <f t="shared" si="56"/>
        <v>0</v>
      </c>
      <c r="N384" s="27">
        <f t="shared" si="57"/>
        <v>0</v>
      </c>
      <c r="O384" s="27"/>
      <c r="P384" s="58">
        <f t="shared" si="59"/>
        <v>0</v>
      </c>
      <c r="Q384" s="9"/>
      <c r="R384" s="12">
        <f t="shared" si="60"/>
        <v>-424</v>
      </c>
      <c r="S384" s="13">
        <v>3934</v>
      </c>
      <c r="T384" s="14" t="s">
        <v>253</v>
      </c>
      <c r="U384" s="15">
        <v>1</v>
      </c>
      <c r="V384" s="16">
        <v>922</v>
      </c>
      <c r="W384" s="17">
        <v>77.021499599999999</v>
      </c>
      <c r="X384" s="22">
        <f t="shared" si="61"/>
        <v>6.1151756645361397</v>
      </c>
      <c r="Y384" s="5">
        <f t="shared" si="58"/>
        <v>381</v>
      </c>
    </row>
    <row r="385" spans="1:25" hidden="1" x14ac:dyDescent="0.25">
      <c r="A385" s="8">
        <v>126</v>
      </c>
      <c r="B385" s="9" t="s">
        <v>9</v>
      </c>
      <c r="C385" s="10">
        <v>968</v>
      </c>
      <c r="D385" s="11">
        <v>501605.37</v>
      </c>
      <c r="E385" s="11">
        <v>0</v>
      </c>
      <c r="F385" s="11">
        <v>0</v>
      </c>
      <c r="G385" s="11">
        <v>0</v>
      </c>
      <c r="H385" s="11">
        <v>0</v>
      </c>
      <c r="I385" s="11">
        <v>0</v>
      </c>
      <c r="J385" s="11">
        <v>0</v>
      </c>
      <c r="K385" s="11">
        <f t="shared" si="55"/>
        <v>501605.37</v>
      </c>
      <c r="L385" s="41">
        <f t="shared" si="63"/>
        <v>518.19000000000005</v>
      </c>
      <c r="M385" s="41">
        <f t="shared" si="56"/>
        <v>0</v>
      </c>
      <c r="N385" s="41">
        <f t="shared" si="57"/>
        <v>0</v>
      </c>
      <c r="O385" s="41"/>
      <c r="P385" s="58">
        <f t="shared" si="59"/>
        <v>0</v>
      </c>
      <c r="Q385" s="9"/>
      <c r="R385" s="12">
        <f t="shared" si="60"/>
        <v>-3815</v>
      </c>
      <c r="S385" s="13">
        <v>3941</v>
      </c>
      <c r="T385" s="14" t="s">
        <v>254</v>
      </c>
      <c r="U385" s="15">
        <v>1</v>
      </c>
      <c r="V385" s="16">
        <v>1182</v>
      </c>
      <c r="W385" s="17">
        <v>129.93800350000001</v>
      </c>
      <c r="X385" s="22">
        <f t="shared" si="61"/>
        <v>7.4497065825703555</v>
      </c>
      <c r="Y385" s="5">
        <f t="shared" si="58"/>
        <v>382</v>
      </c>
    </row>
    <row r="386" spans="1:25" hidden="1" x14ac:dyDescent="0.25">
      <c r="A386" s="8">
        <v>4375</v>
      </c>
      <c r="B386" s="9" t="s">
        <v>287</v>
      </c>
      <c r="C386" s="10">
        <v>638</v>
      </c>
      <c r="D386" s="11">
        <v>360164.56</v>
      </c>
      <c r="E386" s="11">
        <v>0</v>
      </c>
      <c r="F386" s="11">
        <v>0</v>
      </c>
      <c r="G386" s="11">
        <v>0</v>
      </c>
      <c r="H386" s="11">
        <v>0</v>
      </c>
      <c r="I386" s="11">
        <v>0</v>
      </c>
      <c r="J386" s="11">
        <v>0</v>
      </c>
      <c r="K386" s="11">
        <f t="shared" si="55"/>
        <v>360164.56</v>
      </c>
      <c r="L386" s="41">
        <f t="shared" si="63"/>
        <v>564.52</v>
      </c>
      <c r="M386" s="41">
        <f t="shared" si="56"/>
        <v>0</v>
      </c>
      <c r="N386" s="41">
        <f t="shared" si="57"/>
        <v>0</v>
      </c>
      <c r="O386" s="41"/>
      <c r="P386" s="58">
        <f t="shared" si="59"/>
        <v>0</v>
      </c>
      <c r="Q386" s="9"/>
      <c r="R386" s="12">
        <f t="shared" si="60"/>
        <v>427</v>
      </c>
      <c r="S386" s="13">
        <v>3948</v>
      </c>
      <c r="T386" s="14" t="s">
        <v>255</v>
      </c>
      <c r="U386" s="15">
        <v>1</v>
      </c>
      <c r="V386" s="16">
        <v>633</v>
      </c>
      <c r="W386" s="17">
        <v>119.95700069999999</v>
      </c>
      <c r="X386" s="22">
        <f t="shared" si="61"/>
        <v>5.3185724574389095</v>
      </c>
      <c r="Y386" s="5">
        <f t="shared" si="58"/>
        <v>383</v>
      </c>
    </row>
    <row r="387" spans="1:25" hidden="1" x14ac:dyDescent="0.25">
      <c r="A387" s="8">
        <v>5810</v>
      </c>
      <c r="B387" s="9" t="s">
        <v>368</v>
      </c>
      <c r="C387" s="10">
        <v>497</v>
      </c>
      <c r="D387" s="11">
        <v>300003.49</v>
      </c>
      <c r="E387" s="11">
        <v>0</v>
      </c>
      <c r="F387" s="11">
        <v>0</v>
      </c>
      <c r="G387" s="11">
        <v>1327.47</v>
      </c>
      <c r="H387" s="11">
        <v>0</v>
      </c>
      <c r="I387" s="11">
        <v>0</v>
      </c>
      <c r="J387" s="11">
        <v>0</v>
      </c>
      <c r="K387" s="11">
        <f t="shared" si="55"/>
        <v>298676.02</v>
      </c>
      <c r="L387" s="41">
        <f t="shared" si="63"/>
        <v>600.96</v>
      </c>
      <c r="M387" s="41">
        <f t="shared" si="56"/>
        <v>0</v>
      </c>
      <c r="N387" s="41">
        <f t="shared" si="57"/>
        <v>0</v>
      </c>
      <c r="O387" s="41"/>
      <c r="P387" s="58">
        <f t="shared" si="59"/>
        <v>0</v>
      </c>
      <c r="Q387" s="9"/>
      <c r="R387" s="12">
        <f t="shared" si="60"/>
        <v>1855</v>
      </c>
      <c r="S387" s="13">
        <v>3955</v>
      </c>
      <c r="T387" s="14" t="s">
        <v>256</v>
      </c>
      <c r="U387" s="15">
        <v>1</v>
      </c>
      <c r="V387" s="16">
        <v>2406</v>
      </c>
      <c r="W387" s="17">
        <v>152.4440002</v>
      </c>
      <c r="X387" s="22">
        <f t="shared" si="61"/>
        <v>3.2602135823512719</v>
      </c>
      <c r="Y387" s="5">
        <f t="shared" si="58"/>
        <v>384</v>
      </c>
    </row>
    <row r="388" spans="1:25" hidden="1" x14ac:dyDescent="0.25">
      <c r="A388" s="24">
        <v>5817</v>
      </c>
      <c r="B388" s="25" t="s">
        <v>369</v>
      </c>
      <c r="C388" s="26">
        <v>470</v>
      </c>
      <c r="D388" s="27">
        <v>170553.41</v>
      </c>
      <c r="E388" s="27">
        <v>0</v>
      </c>
      <c r="F388" s="27">
        <v>0</v>
      </c>
      <c r="G388" s="27">
        <v>0</v>
      </c>
      <c r="H388" s="27">
        <v>0</v>
      </c>
      <c r="I388" s="27">
        <v>0</v>
      </c>
      <c r="J388" s="27">
        <v>0</v>
      </c>
      <c r="K388" s="27">
        <f t="shared" ref="K388:K426" si="64">D388-E388-F388-G388-H388-I388-J388</f>
        <v>170553.41</v>
      </c>
      <c r="L388" s="27">
        <f t="shared" si="63"/>
        <v>362.88</v>
      </c>
      <c r="M388" s="27">
        <f t="shared" ref="M388:M425" si="65">MAX(ROUND((L388-M$428),2),0)</f>
        <v>0</v>
      </c>
      <c r="N388" s="27">
        <f t="shared" ref="N388:N425" si="66">C388*M388</f>
        <v>0</v>
      </c>
      <c r="O388" s="27"/>
      <c r="P388" s="58">
        <f t="shared" si="59"/>
        <v>0</v>
      </c>
      <c r="Q388" s="9"/>
      <c r="R388" s="12">
        <f t="shared" si="60"/>
        <v>1855</v>
      </c>
      <c r="S388" s="13">
        <v>3962</v>
      </c>
      <c r="T388" s="14" t="s">
        <v>257</v>
      </c>
      <c r="U388" s="15">
        <v>1</v>
      </c>
      <c r="V388" s="16">
        <v>3461</v>
      </c>
      <c r="W388" s="17">
        <v>151.97900390000001</v>
      </c>
      <c r="X388" s="22">
        <f t="shared" si="61"/>
        <v>3.0925324415815569</v>
      </c>
      <c r="Y388" s="5">
        <f t="shared" si="58"/>
        <v>385</v>
      </c>
    </row>
    <row r="389" spans="1:25" hidden="1" x14ac:dyDescent="0.25">
      <c r="A389" s="24">
        <v>5824</v>
      </c>
      <c r="B389" s="25" t="s">
        <v>370</v>
      </c>
      <c r="C389" s="26">
        <v>1792</v>
      </c>
      <c r="D389" s="27">
        <v>733736.5</v>
      </c>
      <c r="E389" s="27">
        <v>0</v>
      </c>
      <c r="F389" s="27">
        <v>717.34</v>
      </c>
      <c r="G389" s="27">
        <v>0</v>
      </c>
      <c r="H389" s="27">
        <v>0</v>
      </c>
      <c r="I389" s="27">
        <v>0</v>
      </c>
      <c r="J389" s="27">
        <v>0</v>
      </c>
      <c r="K389" s="27">
        <f t="shared" si="64"/>
        <v>733019.16</v>
      </c>
      <c r="L389" s="27">
        <f t="shared" si="63"/>
        <v>409.05</v>
      </c>
      <c r="M389" s="27">
        <f t="shared" si="65"/>
        <v>0</v>
      </c>
      <c r="N389" s="27">
        <f t="shared" si="66"/>
        <v>0</v>
      </c>
      <c r="O389" s="27"/>
      <c r="P389" s="58">
        <f t="shared" si="59"/>
        <v>0</v>
      </c>
      <c r="Q389" s="9"/>
      <c r="R389" s="12">
        <f t="shared" si="60"/>
        <v>1855</v>
      </c>
      <c r="S389" s="13">
        <v>3969</v>
      </c>
      <c r="T389" s="14" t="s">
        <v>258</v>
      </c>
      <c r="U389" s="15">
        <v>1</v>
      </c>
      <c r="V389" s="16">
        <v>336</v>
      </c>
      <c r="W389" s="17">
        <v>71.348701500000004</v>
      </c>
      <c r="X389" s="22">
        <f t="shared" si="61"/>
        <v>25.116084278001889</v>
      </c>
      <c r="Y389" s="5">
        <f t="shared" si="58"/>
        <v>386</v>
      </c>
    </row>
    <row r="390" spans="1:25" hidden="1" x14ac:dyDescent="0.25">
      <c r="A390" s="24">
        <v>5859</v>
      </c>
      <c r="B390" s="25" t="s">
        <v>372</v>
      </c>
      <c r="C390" s="26">
        <v>639</v>
      </c>
      <c r="D390" s="27">
        <v>147817.73000000001</v>
      </c>
      <c r="E390" s="27">
        <v>0</v>
      </c>
      <c r="F390" s="27">
        <v>0</v>
      </c>
      <c r="G390" s="27">
        <v>0</v>
      </c>
      <c r="H390" s="27">
        <v>0</v>
      </c>
      <c r="I390" s="27">
        <v>0</v>
      </c>
      <c r="J390" s="27">
        <v>0</v>
      </c>
      <c r="K390" s="27">
        <f t="shared" si="64"/>
        <v>147817.73000000001</v>
      </c>
      <c r="L390" s="27">
        <f t="shared" si="63"/>
        <v>231.33</v>
      </c>
      <c r="M390" s="27">
        <f t="shared" si="65"/>
        <v>0</v>
      </c>
      <c r="N390" s="27">
        <f t="shared" si="66"/>
        <v>0</v>
      </c>
      <c r="O390" s="27"/>
      <c r="P390" s="58">
        <f t="shared" si="59"/>
        <v>0</v>
      </c>
      <c r="Q390" s="9"/>
      <c r="R390" s="12">
        <f t="shared" si="60"/>
        <v>3682</v>
      </c>
      <c r="S390" s="13">
        <v>2177</v>
      </c>
      <c r="T390" s="14" t="s">
        <v>131</v>
      </c>
      <c r="U390" s="15">
        <v>2</v>
      </c>
      <c r="V390" s="16">
        <v>1085</v>
      </c>
      <c r="W390" s="17">
        <v>16.461399100000001</v>
      </c>
      <c r="X390" s="23">
        <f t="shared" si="61"/>
        <v>38.81808563890538</v>
      </c>
      <c r="Y390" s="5">
        <f t="shared" ref="Y390:Y426" si="67">Y389+1</f>
        <v>387</v>
      </c>
    </row>
    <row r="391" spans="1:25" hidden="1" x14ac:dyDescent="0.25">
      <c r="A391" s="8">
        <v>5852</v>
      </c>
      <c r="B391" s="9" t="s">
        <v>371</v>
      </c>
      <c r="C391" s="10">
        <v>739</v>
      </c>
      <c r="D391" s="11">
        <v>369731.66</v>
      </c>
      <c r="E391" s="11">
        <v>2235</v>
      </c>
      <c r="F391" s="11">
        <v>0</v>
      </c>
      <c r="G391" s="11">
        <v>0</v>
      </c>
      <c r="H391" s="11">
        <v>0</v>
      </c>
      <c r="I391" s="11">
        <v>0</v>
      </c>
      <c r="J391" s="11">
        <v>0</v>
      </c>
      <c r="K391" s="11">
        <f t="shared" si="64"/>
        <v>367496.66</v>
      </c>
      <c r="L391" s="41">
        <f t="shared" si="63"/>
        <v>497.29</v>
      </c>
      <c r="M391" s="41">
        <f t="shared" si="65"/>
        <v>0</v>
      </c>
      <c r="N391" s="41">
        <f t="shared" si="66"/>
        <v>0</v>
      </c>
      <c r="O391" s="41"/>
      <c r="P391" s="58">
        <f t="shared" si="59"/>
        <v>0</v>
      </c>
      <c r="Q391" s="9"/>
      <c r="R391" s="12">
        <f t="shared" si="60"/>
        <v>1876</v>
      </c>
      <c r="S391" s="13">
        <v>3976</v>
      </c>
      <c r="T391" s="14" t="s">
        <v>259</v>
      </c>
      <c r="U391" s="15">
        <v>1</v>
      </c>
      <c r="V391" s="16">
        <v>34</v>
      </c>
      <c r="W391" s="17">
        <v>1.2431000000000001</v>
      </c>
      <c r="X391" s="22">
        <f t="shared" si="61"/>
        <v>594.48153809025814</v>
      </c>
      <c r="Y391" s="5">
        <f t="shared" si="67"/>
        <v>388</v>
      </c>
    </row>
    <row r="392" spans="1:25" hidden="1" x14ac:dyDescent="0.25">
      <c r="A392" s="24">
        <v>5901</v>
      </c>
      <c r="B392" s="25" t="s">
        <v>374</v>
      </c>
      <c r="C392" s="26">
        <v>5457</v>
      </c>
      <c r="D392" s="27">
        <v>1931888.99</v>
      </c>
      <c r="E392" s="27">
        <v>0</v>
      </c>
      <c r="F392" s="27">
        <v>0</v>
      </c>
      <c r="G392" s="27">
        <v>0</v>
      </c>
      <c r="H392" s="27">
        <v>0</v>
      </c>
      <c r="I392" s="27">
        <v>0</v>
      </c>
      <c r="J392" s="27">
        <v>0</v>
      </c>
      <c r="K392" s="27">
        <f t="shared" si="64"/>
        <v>1931888.99</v>
      </c>
      <c r="L392" s="27">
        <f t="shared" si="63"/>
        <v>354.02</v>
      </c>
      <c r="M392" s="27">
        <f t="shared" si="65"/>
        <v>0</v>
      </c>
      <c r="N392" s="27">
        <f t="shared" si="66"/>
        <v>0</v>
      </c>
      <c r="O392" s="27"/>
      <c r="P392" s="58">
        <f t="shared" si="59"/>
        <v>0</v>
      </c>
      <c r="Q392" s="9"/>
      <c r="R392" s="12">
        <f t="shared" si="60"/>
        <v>1211</v>
      </c>
      <c r="S392" s="13">
        <v>4690</v>
      </c>
      <c r="T392" s="14" t="s">
        <v>308</v>
      </c>
      <c r="U392" s="15">
        <v>3</v>
      </c>
      <c r="V392" s="16">
        <v>198</v>
      </c>
      <c r="W392" s="17">
        <v>20.133899700000001</v>
      </c>
      <c r="X392" s="22">
        <f t="shared" si="61"/>
        <v>271.03542191580499</v>
      </c>
      <c r="Y392" s="5">
        <f t="shared" si="67"/>
        <v>389</v>
      </c>
    </row>
    <row r="393" spans="1:25" hidden="1" x14ac:dyDescent="0.25">
      <c r="A393" s="8">
        <v>5985</v>
      </c>
      <c r="B393" s="9" t="s">
        <v>376</v>
      </c>
      <c r="C393" s="10">
        <v>1177</v>
      </c>
      <c r="D393" s="11">
        <v>504637.24</v>
      </c>
      <c r="E393" s="11">
        <v>0</v>
      </c>
      <c r="F393" s="11">
        <v>3384.69</v>
      </c>
      <c r="G393" s="11">
        <v>0</v>
      </c>
      <c r="H393" s="11">
        <v>0</v>
      </c>
      <c r="I393" s="11">
        <v>0</v>
      </c>
      <c r="J393" s="11">
        <v>0</v>
      </c>
      <c r="K393" s="11">
        <f t="shared" si="64"/>
        <v>501252.55</v>
      </c>
      <c r="L393" s="41">
        <f t="shared" si="63"/>
        <v>425.87</v>
      </c>
      <c r="M393" s="41">
        <f t="shared" si="65"/>
        <v>0</v>
      </c>
      <c r="N393" s="41">
        <f t="shared" si="66"/>
        <v>0</v>
      </c>
      <c r="O393" s="41"/>
      <c r="P393" s="58">
        <f t="shared" si="59"/>
        <v>0</v>
      </c>
      <c r="Q393" s="9"/>
      <c r="R393" s="12">
        <f t="shared" si="60"/>
        <v>3969</v>
      </c>
      <c r="S393" s="13">
        <v>2016</v>
      </c>
      <c r="T393" s="14" t="s">
        <v>123</v>
      </c>
      <c r="U393" s="15">
        <v>1</v>
      </c>
      <c r="V393" s="16">
        <v>478</v>
      </c>
      <c r="W393" s="17">
        <v>161.77299500000001</v>
      </c>
      <c r="X393" s="22">
        <f t="shared" si="61"/>
        <v>7.2756271836346968</v>
      </c>
      <c r="Y393" s="5">
        <f t="shared" si="67"/>
        <v>390</v>
      </c>
    </row>
    <row r="394" spans="1:25" hidden="1" x14ac:dyDescent="0.25">
      <c r="A394" s="8">
        <v>6022</v>
      </c>
      <c r="B394" s="9" t="s">
        <v>379</v>
      </c>
      <c r="C394" s="10">
        <v>531</v>
      </c>
      <c r="D394" s="11">
        <v>198060.62</v>
      </c>
      <c r="E394" s="11">
        <v>0</v>
      </c>
      <c r="F394" s="11">
        <v>0</v>
      </c>
      <c r="G394" s="11">
        <v>0</v>
      </c>
      <c r="H394" s="11">
        <v>0</v>
      </c>
      <c r="I394" s="11">
        <v>0</v>
      </c>
      <c r="J394" s="11">
        <v>0</v>
      </c>
      <c r="K394" s="11">
        <f t="shared" si="64"/>
        <v>198060.62</v>
      </c>
      <c r="L394" s="41">
        <f t="shared" si="63"/>
        <v>373</v>
      </c>
      <c r="M394" s="41">
        <f t="shared" si="65"/>
        <v>0</v>
      </c>
      <c r="N394" s="41">
        <f t="shared" si="66"/>
        <v>0</v>
      </c>
      <c r="O394" s="41"/>
      <c r="P394" s="58">
        <f t="shared" si="59"/>
        <v>0</v>
      </c>
      <c r="Q394" s="9"/>
      <c r="R394" s="12">
        <f t="shared" si="60"/>
        <v>2039</v>
      </c>
      <c r="S394" s="13">
        <v>3983</v>
      </c>
      <c r="T394" s="14" t="s">
        <v>260</v>
      </c>
      <c r="U394" s="15">
        <v>1</v>
      </c>
      <c r="V394" s="16">
        <v>1349</v>
      </c>
      <c r="W394" s="17">
        <v>27.709299099999999</v>
      </c>
      <c r="X394" s="22">
        <f t="shared" si="61"/>
        <v>19.163241844684553</v>
      </c>
      <c r="Y394" s="5">
        <f t="shared" si="67"/>
        <v>391</v>
      </c>
    </row>
    <row r="395" spans="1:25" hidden="1" x14ac:dyDescent="0.25">
      <c r="A395" s="8">
        <v>6069</v>
      </c>
      <c r="B395" s="9" t="s">
        <v>381</v>
      </c>
      <c r="C395" s="10">
        <v>72</v>
      </c>
      <c r="D395" s="11">
        <v>21658.71</v>
      </c>
      <c r="E395" s="11">
        <v>0</v>
      </c>
      <c r="F395" s="11">
        <v>0</v>
      </c>
      <c r="G395" s="11">
        <v>0</v>
      </c>
      <c r="H395" s="11">
        <v>0</v>
      </c>
      <c r="I395" s="11">
        <v>0</v>
      </c>
      <c r="J395" s="11">
        <v>0</v>
      </c>
      <c r="K395" s="11">
        <f t="shared" si="64"/>
        <v>21658.71</v>
      </c>
      <c r="L395" s="41">
        <f t="shared" si="63"/>
        <v>300.82</v>
      </c>
      <c r="M395" s="41">
        <f t="shared" si="65"/>
        <v>0</v>
      </c>
      <c r="N395" s="41">
        <f t="shared" si="66"/>
        <v>0</v>
      </c>
      <c r="O395" s="41"/>
      <c r="P395" s="58">
        <f t="shared" si="59"/>
        <v>0</v>
      </c>
      <c r="Q395" s="9"/>
      <c r="R395" s="12">
        <f t="shared" si="60"/>
        <v>2555</v>
      </c>
      <c r="S395" s="13">
        <v>3514</v>
      </c>
      <c r="T395" s="14" t="s">
        <v>225</v>
      </c>
      <c r="U395" s="15">
        <v>3</v>
      </c>
      <c r="V395" s="16">
        <v>293</v>
      </c>
      <c r="W395" s="17">
        <v>12.5542002</v>
      </c>
      <c r="X395" s="22">
        <f t="shared" si="61"/>
        <v>5.7351323742630775</v>
      </c>
      <c r="Y395" s="5">
        <f t="shared" si="67"/>
        <v>392</v>
      </c>
    </row>
    <row r="396" spans="1:25" hidden="1" x14ac:dyDescent="0.25">
      <c r="A396" s="8">
        <v>6113</v>
      </c>
      <c r="B396" s="9" t="s">
        <v>384</v>
      </c>
      <c r="C396" s="10">
        <v>1389</v>
      </c>
      <c r="D396" s="11">
        <v>557650.22</v>
      </c>
      <c r="E396" s="11">
        <v>14591.33</v>
      </c>
      <c r="F396" s="11">
        <v>0</v>
      </c>
      <c r="G396" s="11">
        <v>0</v>
      </c>
      <c r="H396" s="11">
        <v>0</v>
      </c>
      <c r="I396" s="11">
        <v>0</v>
      </c>
      <c r="J396" s="11">
        <v>0</v>
      </c>
      <c r="K396" s="11">
        <f t="shared" si="64"/>
        <v>543058.89</v>
      </c>
      <c r="L396" s="41">
        <f t="shared" si="63"/>
        <v>390.97</v>
      </c>
      <c r="M396" s="41">
        <f t="shared" si="65"/>
        <v>0</v>
      </c>
      <c r="N396" s="41">
        <f t="shared" si="66"/>
        <v>0</v>
      </c>
      <c r="O396" s="41"/>
      <c r="P396" s="58">
        <f t="shared" si="59"/>
        <v>0</v>
      </c>
      <c r="Q396" s="9"/>
      <c r="R396" s="12">
        <f t="shared" si="60"/>
        <v>5497</v>
      </c>
      <c r="S396" s="13">
        <v>616</v>
      </c>
      <c r="T396" s="14" t="s">
        <v>41</v>
      </c>
      <c r="U396" s="15">
        <v>3</v>
      </c>
      <c r="V396" s="16">
        <v>134</v>
      </c>
      <c r="W396" s="17">
        <v>267.16900629999998</v>
      </c>
      <c r="X396" s="22">
        <f t="shared" si="61"/>
        <v>5.1989563431632231</v>
      </c>
      <c r="Y396" s="5">
        <f t="shared" si="67"/>
        <v>393</v>
      </c>
    </row>
    <row r="397" spans="1:25" hidden="1" x14ac:dyDescent="0.25">
      <c r="A397" s="8">
        <v>6083</v>
      </c>
      <c r="B397" s="9" t="s">
        <v>382</v>
      </c>
      <c r="C397" s="10">
        <v>1130</v>
      </c>
      <c r="D397" s="11">
        <v>325821.46000000002</v>
      </c>
      <c r="E397" s="11">
        <v>0</v>
      </c>
      <c r="F397" s="11">
        <v>0</v>
      </c>
      <c r="G397" s="11">
        <v>248.71</v>
      </c>
      <c r="H397" s="11">
        <v>0</v>
      </c>
      <c r="I397" s="11">
        <v>0</v>
      </c>
      <c r="J397" s="11">
        <v>0</v>
      </c>
      <c r="K397" s="11">
        <f t="shared" si="64"/>
        <v>325572.75</v>
      </c>
      <c r="L397" s="41">
        <f t="shared" si="63"/>
        <v>288.12</v>
      </c>
      <c r="M397" s="41">
        <f t="shared" si="65"/>
        <v>0</v>
      </c>
      <c r="N397" s="41">
        <f t="shared" si="66"/>
        <v>0</v>
      </c>
      <c r="O397" s="41"/>
      <c r="P397" s="58">
        <f t="shared" si="59"/>
        <v>0</v>
      </c>
      <c r="Q397" s="9"/>
      <c r="R397" s="12">
        <f t="shared" si="60"/>
        <v>4138</v>
      </c>
      <c r="S397" s="13">
        <v>1945</v>
      </c>
      <c r="T397" s="14" t="s">
        <v>120</v>
      </c>
      <c r="U397" s="15">
        <v>1</v>
      </c>
      <c r="V397" s="16">
        <v>838</v>
      </c>
      <c r="W397" s="17">
        <v>62.508499100000002</v>
      </c>
      <c r="X397" s="22">
        <f t="shared" si="61"/>
        <v>18.077541714643409</v>
      </c>
      <c r="Y397" s="5">
        <f t="shared" si="67"/>
        <v>394</v>
      </c>
    </row>
    <row r="398" spans="1:25" hidden="1" x14ac:dyDescent="0.25">
      <c r="A398" s="8">
        <v>6118</v>
      </c>
      <c r="B398" s="9" t="s">
        <v>385</v>
      </c>
      <c r="C398" s="10">
        <v>854</v>
      </c>
      <c r="D398" s="11">
        <v>360462.63</v>
      </c>
      <c r="E398" s="11">
        <v>0</v>
      </c>
      <c r="F398" s="11">
        <v>0</v>
      </c>
      <c r="G398" s="11">
        <v>0</v>
      </c>
      <c r="H398" s="11">
        <v>0</v>
      </c>
      <c r="I398" s="11">
        <v>0</v>
      </c>
      <c r="J398" s="11">
        <v>0</v>
      </c>
      <c r="K398" s="11">
        <f t="shared" si="64"/>
        <v>360462.63</v>
      </c>
      <c r="L398" s="41">
        <f t="shared" si="63"/>
        <v>422.09</v>
      </c>
      <c r="M398" s="41">
        <f t="shared" si="65"/>
        <v>0</v>
      </c>
      <c r="N398" s="41">
        <f t="shared" si="66"/>
        <v>0</v>
      </c>
      <c r="O398" s="41"/>
      <c r="P398" s="58">
        <f t="shared" si="59"/>
        <v>0</v>
      </c>
      <c r="Q398" s="9"/>
      <c r="R398" s="12">
        <f t="shared" si="60"/>
        <v>4592</v>
      </c>
      <c r="S398" s="13">
        <v>1526</v>
      </c>
      <c r="T398" s="14" t="s">
        <v>93</v>
      </c>
      <c r="U398" s="15">
        <v>1</v>
      </c>
      <c r="V398" s="16">
        <v>1278</v>
      </c>
      <c r="W398" s="17">
        <v>476.06399540000001</v>
      </c>
      <c r="X398" s="22">
        <f t="shared" si="61"/>
        <v>1.793876470919523</v>
      </c>
      <c r="Y398" s="5">
        <f t="shared" si="67"/>
        <v>395</v>
      </c>
    </row>
    <row r="399" spans="1:25" hidden="1" x14ac:dyDescent="0.25">
      <c r="A399" s="8">
        <v>6125</v>
      </c>
      <c r="B399" s="9" t="s">
        <v>386</v>
      </c>
      <c r="C399" s="10">
        <v>3948</v>
      </c>
      <c r="D399" s="11">
        <v>866920.85</v>
      </c>
      <c r="E399" s="11">
        <v>0</v>
      </c>
      <c r="F399" s="11">
        <v>0</v>
      </c>
      <c r="G399" s="11">
        <v>0</v>
      </c>
      <c r="H399" s="11">
        <v>0</v>
      </c>
      <c r="I399" s="11">
        <v>0</v>
      </c>
      <c r="J399" s="11">
        <v>0</v>
      </c>
      <c r="K399" s="11">
        <f t="shared" si="64"/>
        <v>866920.85</v>
      </c>
      <c r="L399" s="41">
        <f t="shared" si="63"/>
        <v>219.58</v>
      </c>
      <c r="M399" s="41">
        <f t="shared" si="65"/>
        <v>0</v>
      </c>
      <c r="N399" s="41">
        <f t="shared" si="66"/>
        <v>0</v>
      </c>
      <c r="O399" s="41"/>
      <c r="P399" s="58">
        <f t="shared" ref="P399:P426" si="68">O399*P$429</f>
        <v>0</v>
      </c>
      <c r="Q399" s="9"/>
      <c r="R399" s="12">
        <f t="shared" ref="R399:R426" si="69">A399-S399</f>
        <v>2471</v>
      </c>
      <c r="S399" s="13">
        <v>3654</v>
      </c>
      <c r="T399" s="14" t="s">
        <v>234</v>
      </c>
      <c r="U399" s="15">
        <v>1</v>
      </c>
      <c r="V399" s="16">
        <v>341</v>
      </c>
      <c r="W399" s="17">
        <v>418.35998540000003</v>
      </c>
      <c r="X399" s="22">
        <f t="shared" ref="X399:X425" si="70">C399/W399</f>
        <v>9.4368489764269885</v>
      </c>
      <c r="Y399" s="5">
        <f t="shared" si="67"/>
        <v>396</v>
      </c>
    </row>
    <row r="400" spans="1:25" hidden="1" x14ac:dyDescent="0.25">
      <c r="A400" s="24">
        <v>6174</v>
      </c>
      <c r="B400" s="25" t="s">
        <v>387</v>
      </c>
      <c r="C400" s="26">
        <v>12822</v>
      </c>
      <c r="D400" s="27">
        <v>4161089.12</v>
      </c>
      <c r="E400" s="27">
        <v>42851.360000000001</v>
      </c>
      <c r="F400" s="27">
        <v>0</v>
      </c>
      <c r="G400" s="27">
        <v>0</v>
      </c>
      <c r="H400" s="27">
        <v>0</v>
      </c>
      <c r="I400" s="27">
        <v>0</v>
      </c>
      <c r="J400" s="27">
        <v>0</v>
      </c>
      <c r="K400" s="27">
        <f t="shared" si="64"/>
        <v>4118237.7600000002</v>
      </c>
      <c r="L400" s="27">
        <f t="shared" si="63"/>
        <v>321.19</v>
      </c>
      <c r="M400" s="27">
        <f t="shared" si="65"/>
        <v>0</v>
      </c>
      <c r="N400" s="27">
        <f t="shared" si="66"/>
        <v>0</v>
      </c>
      <c r="O400" s="27"/>
      <c r="P400" s="58">
        <f t="shared" si="68"/>
        <v>0</v>
      </c>
      <c r="Q400" s="9"/>
      <c r="R400" s="12">
        <f t="shared" si="69"/>
        <v>2184</v>
      </c>
      <c r="S400" s="13">
        <v>3990</v>
      </c>
      <c r="T400" s="14" t="s">
        <v>261</v>
      </c>
      <c r="U400" s="15">
        <v>1</v>
      </c>
      <c r="V400" s="16">
        <v>669</v>
      </c>
      <c r="W400" s="17">
        <v>147.67700199999999</v>
      </c>
      <c r="X400" s="22">
        <f t="shared" si="70"/>
        <v>86.824622834637452</v>
      </c>
      <c r="Y400" s="5">
        <f t="shared" si="67"/>
        <v>397</v>
      </c>
    </row>
    <row r="401" spans="1:25" hidden="1" x14ac:dyDescent="0.25">
      <c r="A401" s="24">
        <v>6181</v>
      </c>
      <c r="B401" s="25" t="s">
        <v>388</v>
      </c>
      <c r="C401" s="26">
        <v>4195</v>
      </c>
      <c r="D401" s="27">
        <v>1449761.37</v>
      </c>
      <c r="E401" s="27">
        <v>0</v>
      </c>
      <c r="F401" s="27">
        <v>0</v>
      </c>
      <c r="G401" s="27">
        <v>21492.080000000002</v>
      </c>
      <c r="H401" s="27">
        <v>0</v>
      </c>
      <c r="I401" s="27">
        <v>0</v>
      </c>
      <c r="J401" s="27">
        <v>0</v>
      </c>
      <c r="K401" s="27">
        <f t="shared" si="64"/>
        <v>1428269.29</v>
      </c>
      <c r="L401" s="27">
        <f t="shared" si="63"/>
        <v>340.47</v>
      </c>
      <c r="M401" s="27">
        <f t="shared" si="65"/>
        <v>0</v>
      </c>
      <c r="N401" s="27">
        <f t="shared" si="66"/>
        <v>0</v>
      </c>
      <c r="O401" s="27"/>
      <c r="P401" s="58">
        <f t="shared" si="68"/>
        <v>0</v>
      </c>
      <c r="Q401" s="9"/>
      <c r="R401" s="12">
        <f t="shared" si="69"/>
        <v>2170</v>
      </c>
      <c r="S401" s="18">
        <v>4011</v>
      </c>
      <c r="T401" s="19" t="s">
        <v>262</v>
      </c>
      <c r="U401" s="15">
        <v>3</v>
      </c>
      <c r="V401" s="20">
        <v>91</v>
      </c>
      <c r="W401" s="21">
        <v>8.6853800000000003</v>
      </c>
      <c r="X401" s="22">
        <f t="shared" si="70"/>
        <v>482.99556265816807</v>
      </c>
      <c r="Y401" s="5">
        <f t="shared" si="67"/>
        <v>398</v>
      </c>
    </row>
    <row r="402" spans="1:25" hidden="1" x14ac:dyDescent="0.25">
      <c r="A402" s="8">
        <v>6195</v>
      </c>
      <c r="B402" s="9" t="s">
        <v>389</v>
      </c>
      <c r="C402" s="10">
        <v>2144</v>
      </c>
      <c r="D402" s="11">
        <v>842400.67</v>
      </c>
      <c r="E402" s="11">
        <v>0</v>
      </c>
      <c r="F402" s="11">
        <v>13205.2</v>
      </c>
      <c r="G402" s="11">
        <v>0</v>
      </c>
      <c r="H402" s="11">
        <v>0</v>
      </c>
      <c r="I402" s="11">
        <v>0</v>
      </c>
      <c r="J402" s="11">
        <v>0</v>
      </c>
      <c r="K402" s="11">
        <f t="shared" si="64"/>
        <v>829195.47000000009</v>
      </c>
      <c r="L402" s="41">
        <f t="shared" si="63"/>
        <v>386.75</v>
      </c>
      <c r="M402" s="41">
        <f t="shared" si="65"/>
        <v>0</v>
      </c>
      <c r="N402" s="41">
        <f t="shared" si="66"/>
        <v>0</v>
      </c>
      <c r="O402" s="41"/>
      <c r="P402" s="58">
        <f t="shared" si="68"/>
        <v>0</v>
      </c>
      <c r="Q402" s="9"/>
      <c r="R402" s="12">
        <f t="shared" si="69"/>
        <v>2177</v>
      </c>
      <c r="S402" s="13">
        <v>4018</v>
      </c>
      <c r="T402" s="14" t="s">
        <v>263</v>
      </c>
      <c r="U402" s="15">
        <v>1</v>
      </c>
      <c r="V402" s="16">
        <v>6395</v>
      </c>
      <c r="W402" s="17">
        <v>33.185501100000003</v>
      </c>
      <c r="X402" s="23">
        <f t="shared" si="70"/>
        <v>64.606527818861224</v>
      </c>
      <c r="Y402" s="5">
        <f t="shared" si="67"/>
        <v>399</v>
      </c>
    </row>
    <row r="403" spans="1:25" hidden="1" x14ac:dyDescent="0.25">
      <c r="A403" s="8">
        <v>6216</v>
      </c>
      <c r="B403" s="9" t="s">
        <v>390</v>
      </c>
      <c r="C403" s="10">
        <v>2098</v>
      </c>
      <c r="D403" s="11">
        <v>856833.02</v>
      </c>
      <c r="E403" s="11">
        <v>0</v>
      </c>
      <c r="F403" s="11">
        <v>0</v>
      </c>
      <c r="G403" s="11">
        <v>0</v>
      </c>
      <c r="H403" s="11">
        <v>0</v>
      </c>
      <c r="I403" s="11">
        <v>0</v>
      </c>
      <c r="J403" s="11">
        <v>0</v>
      </c>
      <c r="K403" s="11">
        <f t="shared" si="64"/>
        <v>856833.02</v>
      </c>
      <c r="L403" s="41">
        <f t="shared" si="63"/>
        <v>408.4</v>
      </c>
      <c r="M403" s="41">
        <f t="shared" si="65"/>
        <v>0</v>
      </c>
      <c r="N403" s="41">
        <f t="shared" si="66"/>
        <v>0</v>
      </c>
      <c r="O403" s="41"/>
      <c r="P403" s="58">
        <f t="shared" si="68"/>
        <v>0</v>
      </c>
      <c r="Q403" s="9"/>
      <c r="R403" s="12">
        <f t="shared" si="69"/>
        <v>2191</v>
      </c>
      <c r="S403" s="13">
        <v>4025</v>
      </c>
      <c r="T403" s="14" t="s">
        <v>264</v>
      </c>
      <c r="U403" s="15">
        <v>1</v>
      </c>
      <c r="V403" s="16">
        <v>515</v>
      </c>
      <c r="W403" s="17">
        <v>61.793098399999998</v>
      </c>
      <c r="X403" s="22">
        <f t="shared" si="70"/>
        <v>33.952011702329528</v>
      </c>
      <c r="Y403" s="5">
        <f t="shared" si="67"/>
        <v>400</v>
      </c>
    </row>
    <row r="404" spans="1:25" hidden="1" x14ac:dyDescent="0.25">
      <c r="A404" s="8">
        <v>6223</v>
      </c>
      <c r="B404" s="9" t="s">
        <v>391</v>
      </c>
      <c r="C404" s="10">
        <v>8657</v>
      </c>
      <c r="D404" s="11">
        <v>2609376.02</v>
      </c>
      <c r="E404" s="11">
        <v>0</v>
      </c>
      <c r="F404" s="11">
        <v>33344.85</v>
      </c>
      <c r="G404" s="11">
        <v>0</v>
      </c>
      <c r="H404" s="11">
        <v>0</v>
      </c>
      <c r="I404" s="11">
        <v>0</v>
      </c>
      <c r="J404" s="11">
        <v>0</v>
      </c>
      <c r="K404" s="11">
        <f t="shared" si="64"/>
        <v>2576031.17</v>
      </c>
      <c r="L404" s="41">
        <f t="shared" si="63"/>
        <v>297.57</v>
      </c>
      <c r="M404" s="41">
        <f t="shared" si="65"/>
        <v>0</v>
      </c>
      <c r="N404" s="41">
        <f t="shared" si="66"/>
        <v>0</v>
      </c>
      <c r="O404" s="41"/>
      <c r="P404" s="58">
        <f t="shared" si="68"/>
        <v>0</v>
      </c>
      <c r="Q404" s="9"/>
      <c r="R404" s="12">
        <f t="shared" si="69"/>
        <v>2163</v>
      </c>
      <c r="S404" s="13">
        <v>4060</v>
      </c>
      <c r="T404" s="14" t="s">
        <v>265</v>
      </c>
      <c r="U404" s="15">
        <v>1</v>
      </c>
      <c r="V404" s="16">
        <v>5704</v>
      </c>
      <c r="W404" s="17">
        <v>120.7639999</v>
      </c>
      <c r="X404" s="22">
        <f t="shared" si="70"/>
        <v>71.685270504194349</v>
      </c>
      <c r="Y404" s="5">
        <f t="shared" si="67"/>
        <v>401</v>
      </c>
    </row>
    <row r="405" spans="1:25" hidden="1" x14ac:dyDescent="0.25">
      <c r="A405" s="8">
        <v>6237</v>
      </c>
      <c r="B405" s="9" t="s">
        <v>393</v>
      </c>
      <c r="C405" s="10">
        <v>1405</v>
      </c>
      <c r="D405" s="11">
        <v>518609.86</v>
      </c>
      <c r="E405" s="11">
        <v>0</v>
      </c>
      <c r="F405" s="11">
        <v>0</v>
      </c>
      <c r="G405" s="11">
        <v>0</v>
      </c>
      <c r="H405" s="11">
        <v>0</v>
      </c>
      <c r="I405" s="11">
        <v>0</v>
      </c>
      <c r="J405" s="11">
        <v>0</v>
      </c>
      <c r="K405" s="11">
        <f t="shared" si="64"/>
        <v>518609.86</v>
      </c>
      <c r="L405" s="41">
        <f t="shared" si="63"/>
        <v>369.12</v>
      </c>
      <c r="M405" s="41">
        <f t="shared" si="65"/>
        <v>0</v>
      </c>
      <c r="N405" s="41">
        <f t="shared" si="66"/>
        <v>0</v>
      </c>
      <c r="O405" s="41"/>
      <c r="P405" s="58">
        <f t="shared" si="68"/>
        <v>0</v>
      </c>
      <c r="Q405" s="9"/>
      <c r="R405" s="12">
        <f t="shared" si="69"/>
        <v>2170</v>
      </c>
      <c r="S405" s="13">
        <v>4067</v>
      </c>
      <c r="T405" s="14" t="s">
        <v>266</v>
      </c>
      <c r="U405" s="15">
        <v>1</v>
      </c>
      <c r="V405" s="16">
        <v>1105</v>
      </c>
      <c r="W405" s="17">
        <v>98.996597300000005</v>
      </c>
      <c r="X405" s="22">
        <f t="shared" si="70"/>
        <v>14.192406994982644</v>
      </c>
      <c r="Y405" s="5">
        <f t="shared" si="67"/>
        <v>402</v>
      </c>
    </row>
    <row r="406" spans="1:25" hidden="1" x14ac:dyDescent="0.25">
      <c r="A406" s="24">
        <v>6244</v>
      </c>
      <c r="B406" s="25" t="s">
        <v>394</v>
      </c>
      <c r="C406" s="26">
        <v>6253</v>
      </c>
      <c r="D406" s="27">
        <v>173488.88</v>
      </c>
      <c r="E406" s="27">
        <v>0</v>
      </c>
      <c r="F406" s="27">
        <v>0</v>
      </c>
      <c r="G406" s="27">
        <v>0</v>
      </c>
      <c r="H406" s="27">
        <v>0</v>
      </c>
      <c r="I406" s="27">
        <v>0</v>
      </c>
      <c r="J406" s="27">
        <v>0</v>
      </c>
      <c r="K406" s="27">
        <f t="shared" si="64"/>
        <v>173488.88</v>
      </c>
      <c r="L406" s="27">
        <f t="shared" si="63"/>
        <v>27.74</v>
      </c>
      <c r="M406" s="27">
        <f t="shared" si="65"/>
        <v>0</v>
      </c>
      <c r="N406" s="27">
        <f t="shared" si="66"/>
        <v>0</v>
      </c>
      <c r="O406" s="27"/>
      <c r="P406" s="58">
        <f t="shared" si="68"/>
        <v>0</v>
      </c>
      <c r="Q406" s="9"/>
      <c r="R406" s="12">
        <f t="shared" si="69"/>
        <v>2170</v>
      </c>
      <c r="S406" s="13">
        <v>4074</v>
      </c>
      <c r="T406" s="14" t="s">
        <v>267</v>
      </c>
      <c r="U406" s="15">
        <v>1</v>
      </c>
      <c r="V406" s="16">
        <v>1795</v>
      </c>
      <c r="W406" s="17">
        <v>178.4689941</v>
      </c>
      <c r="X406" s="22">
        <f t="shared" si="70"/>
        <v>35.036898322496903</v>
      </c>
      <c r="Y406" s="5">
        <f t="shared" si="67"/>
        <v>403</v>
      </c>
    </row>
    <row r="407" spans="1:25" hidden="1" x14ac:dyDescent="0.25">
      <c r="A407" s="24">
        <v>6300</v>
      </c>
      <c r="B407" s="25" t="s">
        <v>397</v>
      </c>
      <c r="C407" s="26">
        <v>8537</v>
      </c>
      <c r="D407" s="27">
        <v>1450307.44</v>
      </c>
      <c r="E407" s="27">
        <v>1065</v>
      </c>
      <c r="F407" s="27">
        <v>0</v>
      </c>
      <c r="G407" s="27">
        <v>0</v>
      </c>
      <c r="H407" s="27">
        <v>0</v>
      </c>
      <c r="I407" s="27">
        <v>0</v>
      </c>
      <c r="J407" s="27">
        <v>0</v>
      </c>
      <c r="K407" s="27">
        <f t="shared" si="64"/>
        <v>1449242.44</v>
      </c>
      <c r="L407" s="27">
        <f t="shared" si="63"/>
        <v>169.76</v>
      </c>
      <c r="M407" s="27">
        <f t="shared" si="65"/>
        <v>0</v>
      </c>
      <c r="N407" s="27">
        <f t="shared" si="66"/>
        <v>0</v>
      </c>
      <c r="O407" s="27"/>
      <c r="P407" s="58">
        <f t="shared" si="68"/>
        <v>0</v>
      </c>
      <c r="Q407" s="9"/>
      <c r="R407" s="12">
        <f t="shared" si="69"/>
        <v>2212</v>
      </c>
      <c r="S407" s="13">
        <v>4088</v>
      </c>
      <c r="T407" s="14" t="s">
        <v>268</v>
      </c>
      <c r="U407" s="15">
        <v>1</v>
      </c>
      <c r="V407" s="16">
        <v>1285</v>
      </c>
      <c r="W407" s="17">
        <v>97.517997699999995</v>
      </c>
      <c r="X407" s="22">
        <f t="shared" si="70"/>
        <v>87.542814673685612</v>
      </c>
      <c r="Y407" s="5">
        <f t="shared" si="67"/>
        <v>404</v>
      </c>
    </row>
    <row r="408" spans="1:25" hidden="1" x14ac:dyDescent="0.25">
      <c r="A408" s="24">
        <v>6307</v>
      </c>
      <c r="B408" s="25" t="s">
        <v>398</v>
      </c>
      <c r="C408" s="26">
        <v>6923</v>
      </c>
      <c r="D408" s="27">
        <v>2062740.51</v>
      </c>
      <c r="E408" s="27">
        <v>0</v>
      </c>
      <c r="F408" s="27">
        <v>0</v>
      </c>
      <c r="G408" s="27">
        <v>0</v>
      </c>
      <c r="H408" s="27">
        <v>0</v>
      </c>
      <c r="I408" s="27">
        <v>0</v>
      </c>
      <c r="J408" s="27">
        <v>0</v>
      </c>
      <c r="K408" s="27">
        <f t="shared" si="64"/>
        <v>2062740.51</v>
      </c>
      <c r="L408" s="27">
        <f t="shared" ref="L408:L425" si="71">ROUND((K408/C408),2)</f>
        <v>297.95</v>
      </c>
      <c r="M408" s="27">
        <f t="shared" si="65"/>
        <v>0</v>
      </c>
      <c r="N408" s="27">
        <f t="shared" si="66"/>
        <v>0</v>
      </c>
      <c r="O408" s="27"/>
      <c r="P408" s="58">
        <f t="shared" si="68"/>
        <v>0</v>
      </c>
      <c r="Q408" s="9"/>
      <c r="R408" s="12">
        <f t="shared" si="69"/>
        <v>2212</v>
      </c>
      <c r="S408" s="13">
        <v>4095</v>
      </c>
      <c r="T408" s="14" t="s">
        <v>269</v>
      </c>
      <c r="U408" s="15">
        <v>1</v>
      </c>
      <c r="V408" s="16">
        <v>2951</v>
      </c>
      <c r="W408" s="17">
        <v>14.192299800000001</v>
      </c>
      <c r="X408" s="23">
        <f t="shared" si="70"/>
        <v>487.79972925881958</v>
      </c>
      <c r="Y408" s="5">
        <f t="shared" si="67"/>
        <v>405</v>
      </c>
    </row>
    <row r="409" spans="1:25" hidden="1" x14ac:dyDescent="0.25">
      <c r="A409" s="24">
        <v>6328</v>
      </c>
      <c r="B409" s="25" t="s">
        <v>400</v>
      </c>
      <c r="C409" s="26">
        <v>3728</v>
      </c>
      <c r="D409" s="27">
        <v>1542320.96</v>
      </c>
      <c r="E409" s="27">
        <v>0</v>
      </c>
      <c r="F409" s="27">
        <v>0</v>
      </c>
      <c r="G409" s="27">
        <v>0</v>
      </c>
      <c r="H409" s="27">
        <v>0</v>
      </c>
      <c r="I409" s="27">
        <v>0</v>
      </c>
      <c r="J409" s="27">
        <v>0</v>
      </c>
      <c r="K409" s="27">
        <f t="shared" si="64"/>
        <v>1542320.96</v>
      </c>
      <c r="L409" s="27">
        <f t="shared" si="71"/>
        <v>413.71</v>
      </c>
      <c r="M409" s="27">
        <f t="shared" si="65"/>
        <v>0</v>
      </c>
      <c r="N409" s="27">
        <f t="shared" si="66"/>
        <v>0</v>
      </c>
      <c r="O409" s="27"/>
      <c r="P409" s="58">
        <f t="shared" si="68"/>
        <v>0</v>
      </c>
      <c r="Q409" s="9"/>
      <c r="R409" s="12">
        <f t="shared" si="69"/>
        <v>2191</v>
      </c>
      <c r="S409" s="13">
        <v>4137</v>
      </c>
      <c r="T409" s="14" t="s">
        <v>270</v>
      </c>
      <c r="U409" s="15">
        <v>1</v>
      </c>
      <c r="V409" s="16">
        <v>971</v>
      </c>
      <c r="W409" s="17">
        <v>40.906398799999998</v>
      </c>
      <c r="X409" s="22">
        <f t="shared" si="70"/>
        <v>91.134886212471969</v>
      </c>
      <c r="Y409" s="5">
        <f t="shared" si="67"/>
        <v>406</v>
      </c>
    </row>
    <row r="410" spans="1:25" hidden="1" x14ac:dyDescent="0.25">
      <c r="A410" s="8">
        <v>6370</v>
      </c>
      <c r="B410" s="9" t="s">
        <v>403</v>
      </c>
      <c r="C410" s="10">
        <v>1766</v>
      </c>
      <c r="D410" s="11">
        <v>837137</v>
      </c>
      <c r="E410" s="11">
        <v>0</v>
      </c>
      <c r="F410" s="11">
        <v>6752.23</v>
      </c>
      <c r="G410" s="11">
        <v>0</v>
      </c>
      <c r="H410" s="11">
        <v>0</v>
      </c>
      <c r="I410" s="11">
        <v>0</v>
      </c>
      <c r="J410" s="11">
        <v>0</v>
      </c>
      <c r="K410" s="11">
        <f t="shared" si="64"/>
        <v>830384.77</v>
      </c>
      <c r="L410" s="41">
        <f t="shared" si="71"/>
        <v>470.21</v>
      </c>
      <c r="M410" s="41">
        <f t="shared" si="65"/>
        <v>0</v>
      </c>
      <c r="N410" s="41">
        <f t="shared" si="66"/>
        <v>0</v>
      </c>
      <c r="O410" s="41"/>
      <c r="P410" s="58">
        <f t="shared" si="68"/>
        <v>0</v>
      </c>
      <c r="Q410" s="9"/>
      <c r="R410" s="12">
        <f t="shared" si="69"/>
        <v>2226</v>
      </c>
      <c r="S410" s="13">
        <v>4144</v>
      </c>
      <c r="T410" s="14" t="s">
        <v>271</v>
      </c>
      <c r="U410" s="15">
        <v>1</v>
      </c>
      <c r="V410" s="16">
        <v>3875</v>
      </c>
      <c r="W410" s="17">
        <v>88.666900600000005</v>
      </c>
      <c r="X410" s="22">
        <f t="shared" si="70"/>
        <v>19.917240684513111</v>
      </c>
      <c r="Y410" s="5">
        <f t="shared" si="67"/>
        <v>407</v>
      </c>
    </row>
    <row r="411" spans="1:25" hidden="1" x14ac:dyDescent="0.25">
      <c r="A411" s="8">
        <v>6321</v>
      </c>
      <c r="B411" s="9" t="s">
        <v>399</v>
      </c>
      <c r="C411" s="10">
        <v>1192</v>
      </c>
      <c r="D411" s="11">
        <v>587666.61</v>
      </c>
      <c r="E411" s="11">
        <v>337.92</v>
      </c>
      <c r="F411" s="11">
        <v>0</v>
      </c>
      <c r="G411" s="11">
        <v>0</v>
      </c>
      <c r="H411" s="11">
        <v>0</v>
      </c>
      <c r="I411" s="11">
        <v>0</v>
      </c>
      <c r="J411" s="11">
        <v>0</v>
      </c>
      <c r="K411" s="11">
        <f t="shared" si="64"/>
        <v>587328.68999999994</v>
      </c>
      <c r="L411" s="41">
        <f t="shared" si="71"/>
        <v>492.73</v>
      </c>
      <c r="M411" s="41">
        <f t="shared" si="65"/>
        <v>0</v>
      </c>
      <c r="N411" s="41">
        <f t="shared" si="66"/>
        <v>0</v>
      </c>
      <c r="O411" s="41"/>
      <c r="P411" s="58">
        <f t="shared" si="68"/>
        <v>0</v>
      </c>
      <c r="Q411" s="9"/>
      <c r="R411" s="12">
        <f t="shared" si="69"/>
        <v>2156</v>
      </c>
      <c r="S411" s="13">
        <v>4165</v>
      </c>
      <c r="T411" s="14" t="s">
        <v>273</v>
      </c>
      <c r="U411" s="15">
        <v>1</v>
      </c>
      <c r="V411" s="16">
        <v>1669</v>
      </c>
      <c r="W411" s="17">
        <v>113.05400090000001</v>
      </c>
      <c r="X411" s="22">
        <f t="shared" si="70"/>
        <v>10.543633931667427</v>
      </c>
      <c r="Y411" s="5">
        <f t="shared" si="67"/>
        <v>408</v>
      </c>
    </row>
    <row r="412" spans="1:25" hidden="1" x14ac:dyDescent="0.25">
      <c r="A412" s="8">
        <v>6335</v>
      </c>
      <c r="B412" s="9" t="s">
        <v>401</v>
      </c>
      <c r="C412" s="10">
        <v>1180</v>
      </c>
      <c r="D412" s="11">
        <v>638792.99</v>
      </c>
      <c r="E412" s="11">
        <v>0</v>
      </c>
      <c r="F412" s="11">
        <v>0</v>
      </c>
      <c r="G412" s="11">
        <v>0</v>
      </c>
      <c r="H412" s="11">
        <v>0</v>
      </c>
      <c r="I412" s="11">
        <v>0</v>
      </c>
      <c r="J412" s="11">
        <v>0</v>
      </c>
      <c r="K412" s="11">
        <f t="shared" si="64"/>
        <v>638792.99</v>
      </c>
      <c r="L412" s="41">
        <f t="shared" si="71"/>
        <v>541.35</v>
      </c>
      <c r="M412" s="41">
        <f t="shared" si="65"/>
        <v>0</v>
      </c>
      <c r="N412" s="41">
        <f t="shared" si="66"/>
        <v>0</v>
      </c>
      <c r="O412" s="41"/>
      <c r="P412" s="58">
        <f t="shared" si="68"/>
        <v>0</v>
      </c>
      <c r="Q412" s="9"/>
      <c r="R412" s="12">
        <f t="shared" si="69"/>
        <v>2156</v>
      </c>
      <c r="S412" s="13">
        <v>4179</v>
      </c>
      <c r="T412" s="14" t="s">
        <v>274</v>
      </c>
      <c r="U412" s="15">
        <v>1</v>
      </c>
      <c r="V412" s="16">
        <v>9855</v>
      </c>
      <c r="W412" s="17">
        <v>176.13600159999999</v>
      </c>
      <c r="X412" s="23">
        <f t="shared" si="70"/>
        <v>6.6993686088080251</v>
      </c>
      <c r="Y412" s="5">
        <f t="shared" si="67"/>
        <v>409</v>
      </c>
    </row>
    <row r="413" spans="1:25" hidden="1" x14ac:dyDescent="0.25">
      <c r="A413" s="8">
        <v>6384</v>
      </c>
      <c r="B413" s="9" t="s">
        <v>404</v>
      </c>
      <c r="C413" s="10">
        <v>834</v>
      </c>
      <c r="D413" s="11">
        <v>400398.02</v>
      </c>
      <c r="E413" s="11">
        <v>0</v>
      </c>
      <c r="F413" s="11">
        <v>1974.25</v>
      </c>
      <c r="G413" s="11">
        <v>0</v>
      </c>
      <c r="H413" s="11">
        <v>0</v>
      </c>
      <c r="I413" s="11">
        <v>0</v>
      </c>
      <c r="J413" s="11">
        <v>0</v>
      </c>
      <c r="K413" s="11">
        <f t="shared" si="64"/>
        <v>398423.77</v>
      </c>
      <c r="L413" s="41">
        <f t="shared" si="71"/>
        <v>477.73</v>
      </c>
      <c r="M413" s="41">
        <f t="shared" si="65"/>
        <v>0</v>
      </c>
      <c r="N413" s="41">
        <f t="shared" si="66"/>
        <v>0</v>
      </c>
      <c r="O413" s="41"/>
      <c r="P413" s="58">
        <f t="shared" si="68"/>
        <v>0</v>
      </c>
      <c r="Q413" s="9"/>
      <c r="R413" s="12">
        <f t="shared" si="69"/>
        <v>2198</v>
      </c>
      <c r="S413" s="13">
        <v>4186</v>
      </c>
      <c r="T413" s="14" t="s">
        <v>275</v>
      </c>
      <c r="U413" s="15">
        <v>1</v>
      </c>
      <c r="V413" s="16">
        <v>926</v>
      </c>
      <c r="W413" s="17">
        <v>288.26699830000001</v>
      </c>
      <c r="X413" s="22">
        <f t="shared" si="70"/>
        <v>2.8931511581913885</v>
      </c>
      <c r="Y413" s="5">
        <f t="shared" si="67"/>
        <v>410</v>
      </c>
    </row>
    <row r="414" spans="1:25" hidden="1" x14ac:dyDescent="0.25">
      <c r="A414" s="8">
        <v>6412</v>
      </c>
      <c r="B414" s="9" t="s">
        <v>405</v>
      </c>
      <c r="C414" s="10">
        <v>430</v>
      </c>
      <c r="D414" s="11">
        <v>160323.59</v>
      </c>
      <c r="E414" s="11">
        <v>1497.75</v>
      </c>
      <c r="F414" s="11">
        <v>0</v>
      </c>
      <c r="G414" s="11">
        <v>1972</v>
      </c>
      <c r="H414" s="11">
        <v>0</v>
      </c>
      <c r="I414" s="11">
        <v>0</v>
      </c>
      <c r="J414" s="11">
        <v>0</v>
      </c>
      <c r="K414" s="11">
        <f t="shared" si="64"/>
        <v>156853.84</v>
      </c>
      <c r="L414" s="41">
        <f t="shared" si="71"/>
        <v>364.78</v>
      </c>
      <c r="M414" s="41">
        <f t="shared" si="65"/>
        <v>0</v>
      </c>
      <c r="N414" s="41">
        <f t="shared" si="66"/>
        <v>0</v>
      </c>
      <c r="O414" s="41"/>
      <c r="P414" s="58">
        <f t="shared" si="68"/>
        <v>0</v>
      </c>
      <c r="Q414" s="9"/>
      <c r="R414" s="12">
        <f t="shared" si="69"/>
        <v>2205</v>
      </c>
      <c r="S414" s="13">
        <v>4207</v>
      </c>
      <c r="T414" s="14" t="s">
        <v>276</v>
      </c>
      <c r="U414" s="15">
        <v>1</v>
      </c>
      <c r="V414" s="16">
        <v>490</v>
      </c>
      <c r="W414" s="17">
        <v>157.8970032</v>
      </c>
      <c r="X414" s="22">
        <f t="shared" si="70"/>
        <v>2.7232942442570689</v>
      </c>
      <c r="Y414" s="5">
        <f t="shared" si="67"/>
        <v>411</v>
      </c>
    </row>
    <row r="415" spans="1:25" hidden="1" x14ac:dyDescent="0.25">
      <c r="A415" s="24">
        <v>6419</v>
      </c>
      <c r="B415" s="25" t="s">
        <v>406</v>
      </c>
      <c r="C415" s="26">
        <v>2830</v>
      </c>
      <c r="D415" s="27">
        <v>95266.61</v>
      </c>
      <c r="E415" s="27">
        <v>0</v>
      </c>
      <c r="F415" s="27">
        <v>0</v>
      </c>
      <c r="G415" s="27">
        <v>0</v>
      </c>
      <c r="H415" s="27">
        <v>0</v>
      </c>
      <c r="I415" s="27">
        <v>0</v>
      </c>
      <c r="J415" s="27">
        <v>0</v>
      </c>
      <c r="K415" s="27">
        <f t="shared" si="64"/>
        <v>95266.61</v>
      </c>
      <c r="L415" s="27">
        <f t="shared" si="71"/>
        <v>33.659999999999997</v>
      </c>
      <c r="M415" s="27">
        <f t="shared" si="65"/>
        <v>0</v>
      </c>
      <c r="N415" s="27">
        <f t="shared" si="66"/>
        <v>0</v>
      </c>
      <c r="O415" s="27"/>
      <c r="P415" s="58">
        <f t="shared" si="68"/>
        <v>0</v>
      </c>
      <c r="Q415" s="9"/>
      <c r="R415" s="12">
        <f t="shared" si="69"/>
        <v>2198</v>
      </c>
      <c r="S415" s="13">
        <v>4221</v>
      </c>
      <c r="T415" s="14" t="s">
        <v>277</v>
      </c>
      <c r="U415" s="15">
        <v>1</v>
      </c>
      <c r="V415" s="16">
        <v>1088</v>
      </c>
      <c r="W415" s="17">
        <v>80.496597300000005</v>
      </c>
      <c r="X415" s="22">
        <f t="shared" si="70"/>
        <v>35.156765564300443</v>
      </c>
      <c r="Y415" s="5">
        <f t="shared" si="67"/>
        <v>412</v>
      </c>
    </row>
    <row r="416" spans="1:25" hidden="1" x14ac:dyDescent="0.25">
      <c r="A416" s="8">
        <v>6461</v>
      </c>
      <c r="B416" s="9" t="s">
        <v>409</v>
      </c>
      <c r="C416" s="10">
        <v>1977</v>
      </c>
      <c r="D416" s="11">
        <v>1072400.3</v>
      </c>
      <c r="E416" s="11">
        <v>0</v>
      </c>
      <c r="F416" s="11">
        <v>0</v>
      </c>
      <c r="G416" s="11">
        <v>0</v>
      </c>
      <c r="H416" s="11">
        <v>0</v>
      </c>
      <c r="I416" s="11">
        <v>0</v>
      </c>
      <c r="J416" s="11">
        <v>0</v>
      </c>
      <c r="K416" s="11">
        <f t="shared" si="64"/>
        <v>1072400.3</v>
      </c>
      <c r="L416" s="41">
        <f t="shared" si="71"/>
        <v>542.44000000000005</v>
      </c>
      <c r="M416" s="41">
        <f t="shared" si="65"/>
        <v>0</v>
      </c>
      <c r="N416" s="41">
        <f t="shared" si="66"/>
        <v>0</v>
      </c>
      <c r="O416" s="41"/>
      <c r="P416" s="58">
        <f t="shared" si="68"/>
        <v>0</v>
      </c>
      <c r="Q416" s="9"/>
      <c r="R416" s="12">
        <f t="shared" si="69"/>
        <v>2233</v>
      </c>
      <c r="S416" s="13">
        <v>4228</v>
      </c>
      <c r="T416" s="14" t="s">
        <v>278</v>
      </c>
      <c r="U416" s="15">
        <v>1</v>
      </c>
      <c r="V416" s="16">
        <v>864</v>
      </c>
      <c r="W416" s="17">
        <v>92.371398900000003</v>
      </c>
      <c r="X416" s="22">
        <f t="shared" si="70"/>
        <v>21.402728805052231</v>
      </c>
      <c r="Y416" s="5">
        <f t="shared" si="67"/>
        <v>413</v>
      </c>
    </row>
    <row r="417" spans="1:25" hidden="1" x14ac:dyDescent="0.25">
      <c r="A417" s="24">
        <v>6470</v>
      </c>
      <c r="B417" s="25" t="s">
        <v>410</v>
      </c>
      <c r="C417" s="26">
        <v>2148</v>
      </c>
      <c r="D417" s="27">
        <v>642820.05000000005</v>
      </c>
      <c r="E417" s="27">
        <v>5722.68</v>
      </c>
      <c r="F417" s="27">
        <v>0</v>
      </c>
      <c r="G417" s="27">
        <v>0</v>
      </c>
      <c r="H417" s="27">
        <v>0</v>
      </c>
      <c r="I417" s="27">
        <v>0</v>
      </c>
      <c r="J417" s="27">
        <v>0</v>
      </c>
      <c r="K417" s="27">
        <f t="shared" si="64"/>
        <v>637097.37</v>
      </c>
      <c r="L417" s="27">
        <f t="shared" si="71"/>
        <v>296.60000000000002</v>
      </c>
      <c r="M417" s="27">
        <f t="shared" si="65"/>
        <v>0</v>
      </c>
      <c r="N417" s="27">
        <f t="shared" si="66"/>
        <v>0</v>
      </c>
      <c r="O417" s="27"/>
      <c r="P417" s="58">
        <f t="shared" si="68"/>
        <v>0</v>
      </c>
      <c r="Q417" s="9"/>
      <c r="R417" s="12">
        <f t="shared" si="69"/>
        <v>2235</v>
      </c>
      <c r="S417" s="13">
        <v>4235</v>
      </c>
      <c r="T417" s="14" t="s">
        <v>279</v>
      </c>
      <c r="U417" s="15">
        <v>3</v>
      </c>
      <c r="V417" s="16">
        <v>162</v>
      </c>
      <c r="W417" s="17">
        <v>36.925399800000001</v>
      </c>
      <c r="X417" s="22">
        <f t="shared" si="70"/>
        <v>58.171340368263259</v>
      </c>
      <c r="Y417" s="5">
        <f t="shared" si="67"/>
        <v>414</v>
      </c>
    </row>
    <row r="418" spans="1:25" hidden="1" x14ac:dyDescent="0.25">
      <c r="A418" s="8">
        <v>6475</v>
      </c>
      <c r="B418" s="9" t="s">
        <v>411</v>
      </c>
      <c r="C418" s="10">
        <v>557</v>
      </c>
      <c r="D418" s="11">
        <v>323807.51</v>
      </c>
      <c r="E418" s="11">
        <v>0</v>
      </c>
      <c r="F418" s="11">
        <v>0</v>
      </c>
      <c r="G418" s="11">
        <v>0</v>
      </c>
      <c r="H418" s="11">
        <v>0</v>
      </c>
      <c r="I418" s="11">
        <v>0</v>
      </c>
      <c r="J418" s="11">
        <v>0</v>
      </c>
      <c r="K418" s="11">
        <f t="shared" si="64"/>
        <v>323807.51</v>
      </c>
      <c r="L418" s="41">
        <f t="shared" si="71"/>
        <v>581.34</v>
      </c>
      <c r="M418" s="41">
        <f t="shared" si="65"/>
        <v>0</v>
      </c>
      <c r="N418" s="41">
        <f t="shared" si="66"/>
        <v>0</v>
      </c>
      <c r="O418" s="41"/>
      <c r="P418" s="58">
        <f t="shared" si="68"/>
        <v>0</v>
      </c>
      <c r="Q418" s="9"/>
      <c r="R418" s="12">
        <f t="shared" si="69"/>
        <v>2324</v>
      </c>
      <c r="S418" s="13">
        <v>4151</v>
      </c>
      <c r="T418" s="14" t="s">
        <v>272</v>
      </c>
      <c r="U418" s="15">
        <v>1</v>
      </c>
      <c r="V418" s="16">
        <v>825</v>
      </c>
      <c r="W418" s="17">
        <v>124.6009979</v>
      </c>
      <c r="X418" s="22">
        <f t="shared" si="70"/>
        <v>4.4702691743049039</v>
      </c>
      <c r="Y418" s="5">
        <f t="shared" si="67"/>
        <v>415</v>
      </c>
    </row>
    <row r="419" spans="1:25" hidden="1" x14ac:dyDescent="0.25">
      <c r="A419" s="24">
        <v>6482</v>
      </c>
      <c r="B419" s="25" t="s">
        <v>412</v>
      </c>
      <c r="C419" s="26">
        <v>582</v>
      </c>
      <c r="D419" s="27">
        <v>142987.78</v>
      </c>
      <c r="E419" s="27">
        <v>0</v>
      </c>
      <c r="F419" s="27">
        <v>0</v>
      </c>
      <c r="G419" s="27">
        <v>0</v>
      </c>
      <c r="H419" s="27">
        <v>0</v>
      </c>
      <c r="I419" s="27">
        <v>0</v>
      </c>
      <c r="J419" s="27">
        <v>0</v>
      </c>
      <c r="K419" s="27">
        <f t="shared" si="64"/>
        <v>142987.78</v>
      </c>
      <c r="L419" s="27">
        <f t="shared" si="71"/>
        <v>245.68</v>
      </c>
      <c r="M419" s="27">
        <f t="shared" si="65"/>
        <v>0</v>
      </c>
      <c r="N419" s="27">
        <f t="shared" si="66"/>
        <v>0</v>
      </c>
      <c r="O419" s="27"/>
      <c r="P419" s="58">
        <f t="shared" si="68"/>
        <v>0</v>
      </c>
      <c r="Q419" s="9"/>
      <c r="R419" s="12">
        <f t="shared" si="69"/>
        <v>5992</v>
      </c>
      <c r="S419" s="13">
        <v>490</v>
      </c>
      <c r="T419" s="14" t="s">
        <v>37</v>
      </c>
      <c r="U419" s="15">
        <v>1</v>
      </c>
      <c r="V419" s="16">
        <v>474</v>
      </c>
      <c r="W419" s="17">
        <v>114.3860016</v>
      </c>
      <c r="X419" s="22">
        <f t="shared" si="70"/>
        <v>5.0880351778989015</v>
      </c>
      <c r="Y419" s="5">
        <f t="shared" si="67"/>
        <v>416</v>
      </c>
    </row>
    <row r="420" spans="1:25" hidden="1" x14ac:dyDescent="0.25">
      <c r="A420" s="8">
        <v>6545</v>
      </c>
      <c r="B420" s="9" t="s">
        <v>413</v>
      </c>
      <c r="C420" s="10">
        <v>1072</v>
      </c>
      <c r="D420" s="11">
        <v>460030.97</v>
      </c>
      <c r="E420" s="11">
        <v>0</v>
      </c>
      <c r="F420" s="11">
        <v>540</v>
      </c>
      <c r="G420" s="11">
        <v>0</v>
      </c>
      <c r="H420" s="11">
        <v>0</v>
      </c>
      <c r="I420" s="11">
        <v>0</v>
      </c>
      <c r="J420" s="11">
        <v>0</v>
      </c>
      <c r="K420" s="11">
        <f t="shared" si="64"/>
        <v>459490.97</v>
      </c>
      <c r="L420" s="41">
        <f t="shared" si="71"/>
        <v>428.63</v>
      </c>
      <c r="M420" s="41">
        <f t="shared" si="65"/>
        <v>0</v>
      </c>
      <c r="N420" s="41">
        <f t="shared" si="66"/>
        <v>0</v>
      </c>
      <c r="O420" s="41"/>
      <c r="P420" s="58">
        <f t="shared" si="68"/>
        <v>0</v>
      </c>
      <c r="Q420" s="9"/>
      <c r="R420" s="12">
        <f t="shared" si="69"/>
        <v>2275</v>
      </c>
      <c r="S420" s="13">
        <v>4270</v>
      </c>
      <c r="T420" s="14" t="s">
        <v>281</v>
      </c>
      <c r="U420" s="15">
        <v>1</v>
      </c>
      <c r="V420" s="16">
        <v>250</v>
      </c>
      <c r="W420" s="17">
        <v>80.747596700000003</v>
      </c>
      <c r="X420" s="22">
        <f t="shared" si="70"/>
        <v>13.275936917141708</v>
      </c>
      <c r="Y420" s="5">
        <f t="shared" si="67"/>
        <v>417</v>
      </c>
    </row>
    <row r="421" spans="1:25" hidden="1" x14ac:dyDescent="0.25">
      <c r="A421" s="8">
        <v>6608</v>
      </c>
      <c r="B421" s="9" t="s">
        <v>414</v>
      </c>
      <c r="C421" s="10">
        <v>1544</v>
      </c>
      <c r="D421" s="11">
        <v>835017.71</v>
      </c>
      <c r="E421" s="11">
        <v>975</v>
      </c>
      <c r="F421" s="11">
        <v>2344.71</v>
      </c>
      <c r="G421" s="11">
        <v>0</v>
      </c>
      <c r="H421" s="11">
        <v>0</v>
      </c>
      <c r="I421" s="11">
        <v>0</v>
      </c>
      <c r="J421" s="11">
        <v>0</v>
      </c>
      <c r="K421" s="11">
        <f t="shared" si="64"/>
        <v>831698</v>
      </c>
      <c r="L421" s="41">
        <f t="shared" si="71"/>
        <v>538.66</v>
      </c>
      <c r="M421" s="41">
        <f t="shared" si="65"/>
        <v>0</v>
      </c>
      <c r="N421" s="41">
        <f t="shared" si="66"/>
        <v>0</v>
      </c>
      <c r="O421" s="41"/>
      <c r="P421" s="58">
        <f t="shared" si="68"/>
        <v>0</v>
      </c>
      <c r="Q421" s="9"/>
      <c r="R421" s="12">
        <f t="shared" si="69"/>
        <v>2303</v>
      </c>
      <c r="S421" s="13">
        <v>4305</v>
      </c>
      <c r="T421" s="14" t="s">
        <v>282</v>
      </c>
      <c r="U421" s="15">
        <v>1</v>
      </c>
      <c r="V421" s="16">
        <v>1065</v>
      </c>
      <c r="W421" s="17">
        <v>88.251098600000006</v>
      </c>
      <c r="X421" s="22">
        <f t="shared" si="70"/>
        <v>17.49553291113364</v>
      </c>
      <c r="Y421" s="5">
        <f t="shared" si="67"/>
        <v>418</v>
      </c>
    </row>
    <row r="422" spans="1:25" hidden="1" x14ac:dyDescent="0.25">
      <c r="A422" s="8">
        <v>6678</v>
      </c>
      <c r="B422" s="9" t="s">
        <v>416</v>
      </c>
      <c r="C422" s="10">
        <v>1765</v>
      </c>
      <c r="D422" s="11">
        <v>815169.35</v>
      </c>
      <c r="E422" s="11">
        <v>0</v>
      </c>
      <c r="F422" s="11">
        <v>0</v>
      </c>
      <c r="G422" s="11">
        <v>0</v>
      </c>
      <c r="H422" s="11">
        <v>0</v>
      </c>
      <c r="I422" s="11">
        <v>0</v>
      </c>
      <c r="J422" s="11">
        <v>0</v>
      </c>
      <c r="K422" s="11">
        <f t="shared" si="64"/>
        <v>815169.35</v>
      </c>
      <c r="L422" s="41">
        <f t="shared" si="71"/>
        <v>461.85</v>
      </c>
      <c r="M422" s="41">
        <f t="shared" si="65"/>
        <v>0</v>
      </c>
      <c r="N422" s="41">
        <f t="shared" si="66"/>
        <v>0</v>
      </c>
      <c r="O422" s="41"/>
      <c r="P422" s="58">
        <f t="shared" si="68"/>
        <v>0</v>
      </c>
      <c r="Q422" s="9"/>
      <c r="R422" s="12">
        <f t="shared" si="69"/>
        <v>2366</v>
      </c>
      <c r="S422" s="13">
        <v>4312</v>
      </c>
      <c r="T422" s="14" t="s">
        <v>283</v>
      </c>
      <c r="U422" s="15">
        <v>1</v>
      </c>
      <c r="V422" s="16">
        <v>2816</v>
      </c>
      <c r="W422" s="17">
        <v>15.8188</v>
      </c>
      <c r="X422" s="23">
        <f t="shared" si="70"/>
        <v>111.57609932485397</v>
      </c>
      <c r="Y422" s="5">
        <f t="shared" si="67"/>
        <v>419</v>
      </c>
    </row>
    <row r="423" spans="1:25" hidden="1" x14ac:dyDescent="0.25">
      <c r="A423" s="8">
        <v>6685</v>
      </c>
      <c r="B423" s="9" t="s">
        <v>417</v>
      </c>
      <c r="C423" s="10">
        <v>5049</v>
      </c>
      <c r="D423" s="11">
        <v>2688753.23</v>
      </c>
      <c r="E423" s="11">
        <v>0</v>
      </c>
      <c r="F423" s="11">
        <v>25359.15</v>
      </c>
      <c r="G423" s="11">
        <v>0</v>
      </c>
      <c r="H423" s="11">
        <v>0</v>
      </c>
      <c r="I423" s="11">
        <v>0</v>
      </c>
      <c r="J423" s="11">
        <v>0</v>
      </c>
      <c r="K423" s="11">
        <f t="shared" si="64"/>
        <v>2663394.08</v>
      </c>
      <c r="L423" s="41">
        <f t="shared" si="71"/>
        <v>527.51</v>
      </c>
      <c r="M423" s="41">
        <f t="shared" si="65"/>
        <v>0</v>
      </c>
      <c r="N423" s="41">
        <f t="shared" si="66"/>
        <v>0</v>
      </c>
      <c r="O423" s="41"/>
      <c r="P423" s="58">
        <f t="shared" si="68"/>
        <v>0</v>
      </c>
      <c r="Q423" s="9"/>
      <c r="R423" s="12">
        <f t="shared" si="69"/>
        <v>2355</v>
      </c>
      <c r="S423" s="13">
        <v>4330</v>
      </c>
      <c r="T423" s="14" t="s">
        <v>284</v>
      </c>
      <c r="U423" s="15">
        <v>1</v>
      </c>
      <c r="V423" s="16">
        <v>149</v>
      </c>
      <c r="W423" s="17">
        <v>108.28700259999999</v>
      </c>
      <c r="X423" s="22">
        <f t="shared" si="70"/>
        <v>46.626094349018395</v>
      </c>
      <c r="Y423" s="5">
        <f t="shared" si="67"/>
        <v>420</v>
      </c>
    </row>
    <row r="424" spans="1:25" hidden="1" x14ac:dyDescent="0.25">
      <c r="A424" s="8">
        <v>6692</v>
      </c>
      <c r="B424" s="9" t="s">
        <v>418</v>
      </c>
      <c r="C424" s="10">
        <v>1151</v>
      </c>
      <c r="D424" s="11">
        <v>571391.54</v>
      </c>
      <c r="E424" s="11">
        <v>0</v>
      </c>
      <c r="F424" s="11">
        <v>387.15</v>
      </c>
      <c r="G424" s="11">
        <v>0</v>
      </c>
      <c r="H424" s="11">
        <v>0</v>
      </c>
      <c r="I424" s="11">
        <v>0</v>
      </c>
      <c r="J424" s="11">
        <v>0</v>
      </c>
      <c r="K424" s="11">
        <f t="shared" si="64"/>
        <v>571004.39</v>
      </c>
      <c r="L424" s="41">
        <f t="shared" si="71"/>
        <v>496.09</v>
      </c>
      <c r="M424" s="41">
        <f t="shared" si="65"/>
        <v>0</v>
      </c>
      <c r="N424" s="41">
        <f t="shared" si="66"/>
        <v>0</v>
      </c>
      <c r="O424" s="41"/>
      <c r="P424" s="58">
        <f t="shared" si="68"/>
        <v>0</v>
      </c>
      <c r="Q424" s="9"/>
      <c r="R424" s="12">
        <f t="shared" si="69"/>
        <v>2345</v>
      </c>
      <c r="S424" s="13">
        <v>4347</v>
      </c>
      <c r="T424" s="14" t="s">
        <v>285</v>
      </c>
      <c r="U424" s="15">
        <v>1</v>
      </c>
      <c r="V424" s="16">
        <v>800</v>
      </c>
      <c r="W424" s="17">
        <v>587.53698729999996</v>
      </c>
      <c r="X424" s="22">
        <f t="shared" si="70"/>
        <v>1.9590256015870069</v>
      </c>
      <c r="Y424" s="5">
        <f t="shared" si="67"/>
        <v>421</v>
      </c>
    </row>
    <row r="425" spans="1:25" hidden="1" x14ac:dyDescent="0.25">
      <c r="A425" s="8">
        <v>6734</v>
      </c>
      <c r="B425" s="9" t="s">
        <v>421</v>
      </c>
      <c r="C425" s="10">
        <v>1325</v>
      </c>
      <c r="D425" s="11">
        <v>549396.25</v>
      </c>
      <c r="E425" s="11">
        <v>0</v>
      </c>
      <c r="F425" s="11">
        <v>0</v>
      </c>
      <c r="G425" s="11">
        <v>0</v>
      </c>
      <c r="H425" s="11">
        <v>0</v>
      </c>
      <c r="I425" s="11">
        <v>0</v>
      </c>
      <c r="J425" s="11">
        <v>0</v>
      </c>
      <c r="K425" s="11">
        <f t="shared" si="64"/>
        <v>549396.25</v>
      </c>
      <c r="L425" s="41">
        <f t="shared" si="71"/>
        <v>414.64</v>
      </c>
      <c r="M425" s="41">
        <f t="shared" si="65"/>
        <v>0</v>
      </c>
      <c r="N425" s="41">
        <f t="shared" si="66"/>
        <v>0</v>
      </c>
      <c r="O425" s="41"/>
      <c r="P425" s="58">
        <f t="shared" si="68"/>
        <v>0</v>
      </c>
      <c r="Q425" s="9"/>
      <c r="R425" s="12">
        <f t="shared" si="69"/>
        <v>2366</v>
      </c>
      <c r="S425" s="13">
        <v>4368</v>
      </c>
      <c r="T425" s="14" t="s">
        <v>286</v>
      </c>
      <c r="U425" s="15">
        <v>1</v>
      </c>
      <c r="V425" s="16">
        <v>585</v>
      </c>
      <c r="W425" s="17">
        <v>367.1220093</v>
      </c>
      <c r="X425" s="22">
        <f t="shared" si="70"/>
        <v>3.6091543585915975</v>
      </c>
      <c r="Y425" s="5">
        <f t="shared" si="67"/>
        <v>422</v>
      </c>
    </row>
    <row r="426" spans="1:25" s="56" customFormat="1" hidden="1" x14ac:dyDescent="0.25">
      <c r="A426" s="45">
        <v>2570</v>
      </c>
      <c r="B426" s="46" t="s">
        <v>158</v>
      </c>
      <c r="C426" s="47">
        <v>0</v>
      </c>
      <c r="D426" s="48">
        <v>0</v>
      </c>
      <c r="E426" s="48">
        <v>0</v>
      </c>
      <c r="F426" s="48">
        <v>0</v>
      </c>
      <c r="G426" s="48">
        <v>0</v>
      </c>
      <c r="H426" s="48">
        <v>0</v>
      </c>
      <c r="I426" s="48">
        <v>0</v>
      </c>
      <c r="J426" s="48">
        <v>0</v>
      </c>
      <c r="K426" s="48">
        <f t="shared" si="64"/>
        <v>0</v>
      </c>
      <c r="L426" s="48" t="s">
        <v>457</v>
      </c>
      <c r="M426" s="48"/>
      <c r="N426" s="48"/>
      <c r="O426" s="48"/>
      <c r="P426" s="58">
        <f t="shared" si="68"/>
        <v>0</v>
      </c>
      <c r="Q426" s="46"/>
      <c r="R426" s="49">
        <f t="shared" si="69"/>
        <v>0</v>
      </c>
      <c r="S426" s="50">
        <v>2570</v>
      </c>
      <c r="T426" s="51" t="s">
        <v>158</v>
      </c>
      <c r="U426" s="52"/>
      <c r="V426" s="53"/>
      <c r="W426" s="54"/>
      <c r="X426" s="55">
        <v>0</v>
      </c>
      <c r="Y426" s="5">
        <f t="shared" si="67"/>
        <v>423</v>
      </c>
    </row>
    <row r="427" spans="1:25" s="39" customFormat="1" ht="9.6999999999999993" customHeight="1" x14ac:dyDescent="0.25">
      <c r="A427" s="28"/>
      <c r="B427" s="29"/>
      <c r="C427" s="30"/>
      <c r="D427" s="31"/>
      <c r="E427" s="31"/>
      <c r="F427" s="31"/>
      <c r="G427" s="31"/>
      <c r="H427" s="31"/>
      <c r="I427" s="31"/>
      <c r="J427" s="31"/>
      <c r="K427" s="31"/>
      <c r="L427" s="31" t="s">
        <v>457</v>
      </c>
      <c r="M427" s="31"/>
      <c r="N427" s="31"/>
      <c r="O427" s="31"/>
      <c r="P427" s="59" t="s">
        <v>457</v>
      </c>
      <c r="Q427" s="29"/>
      <c r="R427" s="32"/>
      <c r="S427" s="33"/>
      <c r="T427" s="34"/>
      <c r="U427" s="35"/>
      <c r="V427" s="36"/>
      <c r="W427" s="37"/>
      <c r="X427" s="38"/>
    </row>
    <row r="428" spans="1:25" s="178" customFormat="1" ht="16.3" thickBot="1" x14ac:dyDescent="0.3">
      <c r="A428" s="161"/>
      <c r="B428" s="159"/>
      <c r="C428" s="163">
        <f t="shared" ref="C428:J428" si="72">SUM(C4:C426)</f>
        <v>855804</v>
      </c>
      <c r="D428" s="163">
        <f t="shared" si="72"/>
        <v>372852298.33999985</v>
      </c>
      <c r="E428" s="163">
        <f t="shared" si="72"/>
        <v>1431415.2199999997</v>
      </c>
      <c r="F428" s="163">
        <f t="shared" si="72"/>
        <v>2224534.3899999997</v>
      </c>
      <c r="G428" s="163">
        <f t="shared" si="72"/>
        <v>1316403.7899999998</v>
      </c>
      <c r="H428" s="163">
        <f t="shared" si="72"/>
        <v>1885.89</v>
      </c>
      <c r="I428" s="163">
        <f t="shared" si="72"/>
        <v>125.19</v>
      </c>
      <c r="J428" s="163">
        <f t="shared" si="72"/>
        <v>287.72000000000003</v>
      </c>
      <c r="K428" s="163">
        <f>D428-E428-F428-G428-H428-I428-J428</f>
        <v>367877646.13999981</v>
      </c>
      <c r="L428" s="164">
        <f>ROUND((K428/C428),2)</f>
        <v>429.86</v>
      </c>
      <c r="M428" s="164">
        <f>L428*1.45</f>
        <v>623.29700000000003</v>
      </c>
      <c r="N428" s="164">
        <f>SUM(N4:N425)</f>
        <v>17571930.519999992</v>
      </c>
      <c r="O428" s="164">
        <f>SUM(O4:O425)</f>
        <v>1</v>
      </c>
      <c r="P428" s="164">
        <f>SUM(P4:P425)</f>
        <v>12500000.000000004</v>
      </c>
      <c r="Q428" s="159"/>
      <c r="R428" s="312">
        <f>SUM(R4:R426)</f>
        <v>0</v>
      </c>
      <c r="S428" s="312" t="s">
        <v>457</v>
      </c>
      <c r="T428" s="312" t="s">
        <v>457</v>
      </c>
      <c r="U428" s="312" t="s">
        <v>458</v>
      </c>
      <c r="V428" s="312" t="s">
        <v>457</v>
      </c>
      <c r="W428" s="312">
        <f>SUM(W4:W426)</f>
        <v>57404.191729199978</v>
      </c>
      <c r="X428" s="313">
        <f>C428/W428</f>
        <v>14.908388642369394</v>
      </c>
    </row>
    <row r="429" spans="1:25" ht="16.3" hidden="1" thickBot="1" x14ac:dyDescent="0.3">
      <c r="A429" s="298"/>
      <c r="B429" s="299"/>
      <c r="C429" s="300"/>
      <c r="D429" s="284" t="s">
        <v>442</v>
      </c>
      <c r="E429" s="284"/>
      <c r="F429" s="284"/>
      <c r="G429" s="284"/>
      <c r="H429" s="284"/>
      <c r="I429" s="284"/>
      <c r="J429" s="284"/>
      <c r="K429" s="284">
        <v>367877646.13999999</v>
      </c>
      <c r="L429" s="284"/>
      <c r="M429" s="284"/>
      <c r="N429" s="11">
        <v>17571930.52</v>
      </c>
      <c r="O429" s="11"/>
      <c r="P429" s="284">
        <v>12500000</v>
      </c>
      <c r="Q429" s="9"/>
      <c r="R429" s="9"/>
      <c r="S429" s="9"/>
      <c r="T429" s="9"/>
      <c r="U429" s="9"/>
      <c r="V429" s="9"/>
      <c r="W429" s="9"/>
      <c r="X429" s="9" t="s">
        <v>459</v>
      </c>
    </row>
    <row r="430" spans="1:25" ht="16.3" thickBot="1" x14ac:dyDescent="0.3">
      <c r="A430" s="314" t="s">
        <v>515</v>
      </c>
      <c r="B430" s="315"/>
      <c r="C430" s="315"/>
      <c r="D430" s="315"/>
      <c r="E430" s="315"/>
      <c r="F430" s="315"/>
      <c r="G430" s="315"/>
      <c r="H430" s="315"/>
      <c r="I430" s="315"/>
      <c r="J430" s="315"/>
      <c r="K430" s="315"/>
      <c r="L430" s="315"/>
      <c r="M430" s="316"/>
      <c r="P430" s="285">
        <f>P428/N428</f>
        <v>0.71136179293292634</v>
      </c>
    </row>
    <row r="431" spans="1:25" ht="16.3" thickBot="1" x14ac:dyDescent="0.3">
      <c r="A431" s="317"/>
      <c r="B431" s="318"/>
      <c r="C431" s="318"/>
      <c r="D431" s="318"/>
      <c r="E431" s="318"/>
      <c r="F431" s="318"/>
      <c r="G431" s="318"/>
      <c r="H431" s="318"/>
      <c r="I431" s="318"/>
      <c r="J431" s="318"/>
      <c r="K431" s="318"/>
      <c r="L431" s="318"/>
      <c r="M431" s="319"/>
      <c r="P431" s="297"/>
    </row>
    <row r="432" spans="1:25" ht="16.3" thickBot="1" x14ac:dyDescent="0.3"/>
    <row r="433" spans="1:26" customFormat="1" ht="18.350000000000001" thickBot="1" x14ac:dyDescent="0.45">
      <c r="A433" s="67"/>
      <c r="B433" s="68" t="s">
        <v>487</v>
      </c>
      <c r="C433" s="69">
        <f>C428</f>
        <v>855804</v>
      </c>
      <c r="D433" s="70">
        <f t="shared" ref="D433:J433" si="73">SUM(D7:D430)</f>
        <v>744880060.69999969</v>
      </c>
      <c r="E433" s="71">
        <f t="shared" si="73"/>
        <v>2862830.4399999995</v>
      </c>
      <c r="F433" s="72">
        <f t="shared" si="73"/>
        <v>4449068.7799999993</v>
      </c>
      <c r="G433" s="72">
        <f t="shared" si="73"/>
        <v>2632807.5799999996</v>
      </c>
      <c r="H433" s="72">
        <f t="shared" si="73"/>
        <v>3771.78</v>
      </c>
      <c r="I433" s="72">
        <f t="shared" si="73"/>
        <v>250.38</v>
      </c>
      <c r="J433" s="72">
        <f t="shared" si="73"/>
        <v>575.44000000000005</v>
      </c>
      <c r="K433" s="73"/>
      <c r="L433" s="74"/>
      <c r="M433" s="75"/>
      <c r="N433" s="73"/>
      <c r="O433" s="76"/>
      <c r="P433" s="76"/>
      <c r="Q433" s="247"/>
      <c r="R433" s="74"/>
      <c r="Z433" s="248"/>
    </row>
    <row r="434" spans="1:26" customFormat="1" ht="18.350000000000001" thickBot="1" x14ac:dyDescent="0.45">
      <c r="A434" s="77"/>
      <c r="B434" s="78" t="s">
        <v>506</v>
      </c>
      <c r="C434" s="79"/>
      <c r="D434" s="80" t="s">
        <v>457</v>
      </c>
      <c r="E434" s="80" t="s">
        <v>457</v>
      </c>
      <c r="F434" s="80" t="s">
        <v>457</v>
      </c>
      <c r="G434" s="80" t="s">
        <v>457</v>
      </c>
      <c r="H434" s="80" t="s">
        <v>457</v>
      </c>
      <c r="I434" s="80" t="s">
        <v>457</v>
      </c>
      <c r="J434" s="80" t="s">
        <v>457</v>
      </c>
      <c r="K434" s="81">
        <f>K428</f>
        <v>367877646.13999981</v>
      </c>
      <c r="L434" s="74"/>
      <c r="M434" s="82" t="s">
        <v>457</v>
      </c>
      <c r="N434" s="83" t="s">
        <v>457</v>
      </c>
      <c r="O434" s="83"/>
      <c r="P434" s="83"/>
      <c r="Q434" s="247"/>
      <c r="R434" s="74"/>
      <c r="Z434" s="248"/>
    </row>
    <row r="435" spans="1:26" customFormat="1" ht="18.350000000000001" thickBot="1" x14ac:dyDescent="0.45">
      <c r="A435" s="84"/>
      <c r="B435" s="85" t="s">
        <v>507</v>
      </c>
      <c r="C435" s="86">
        <f>C433</f>
        <v>855804</v>
      </c>
      <c r="D435" s="87" t="s">
        <v>457</v>
      </c>
      <c r="E435" s="88"/>
      <c r="F435" s="88"/>
      <c r="G435" s="88"/>
      <c r="H435" s="88"/>
      <c r="I435" s="88"/>
      <c r="J435" s="88"/>
      <c r="K435" s="76"/>
      <c r="L435" s="74"/>
      <c r="M435" s="82"/>
      <c r="N435" s="76"/>
      <c r="O435" s="76"/>
      <c r="P435" s="76"/>
      <c r="Q435" s="247"/>
      <c r="R435" s="74"/>
      <c r="Z435" s="248"/>
    </row>
    <row r="436" spans="1:26" customFormat="1" ht="18.350000000000001" thickBot="1" x14ac:dyDescent="0.45">
      <c r="A436" s="89"/>
      <c r="B436" s="90" t="s">
        <v>508</v>
      </c>
      <c r="C436" s="91"/>
      <c r="D436" s="92"/>
      <c r="E436" s="93"/>
      <c r="F436" s="93"/>
      <c r="G436" s="93"/>
      <c r="H436" s="93"/>
      <c r="I436" s="93"/>
      <c r="J436" s="93"/>
      <c r="K436" s="94">
        <f>ROUND((K434/C433),2)</f>
        <v>429.86</v>
      </c>
      <c r="L436" s="74"/>
      <c r="M436" s="82"/>
      <c r="N436" s="76"/>
      <c r="O436" s="76"/>
      <c r="P436" s="76"/>
      <c r="Q436" s="247"/>
      <c r="R436" s="74"/>
      <c r="Z436" s="248"/>
    </row>
    <row r="437" spans="1:26" customFormat="1" ht="18.350000000000001" thickBot="1" x14ac:dyDescent="0.45">
      <c r="A437" s="95"/>
      <c r="B437" s="96" t="s">
        <v>509</v>
      </c>
      <c r="C437" s="97"/>
      <c r="D437" s="98"/>
      <c r="E437" s="99"/>
      <c r="F437" s="99"/>
      <c r="G437" s="99"/>
      <c r="H437" s="99"/>
      <c r="I437" s="99"/>
      <c r="J437" s="99"/>
      <c r="K437" s="100">
        <f>ROUND(1.45*K436,2)</f>
        <v>623.29999999999995</v>
      </c>
      <c r="L437" s="74"/>
      <c r="M437" s="82"/>
      <c r="N437" s="76"/>
      <c r="O437" s="76"/>
      <c r="P437" s="76"/>
      <c r="Q437" s="247"/>
      <c r="R437" s="74"/>
      <c r="Z437" s="248"/>
    </row>
    <row r="438" spans="1:26" customFormat="1" ht="18.350000000000001" thickBot="1" x14ac:dyDescent="0.45">
      <c r="A438" s="101"/>
      <c r="B438" s="102" t="s">
        <v>510</v>
      </c>
      <c r="C438" s="103"/>
      <c r="D438" s="104"/>
      <c r="E438" s="105"/>
      <c r="F438" s="105"/>
      <c r="G438" s="105"/>
      <c r="H438" s="105"/>
      <c r="I438" s="105"/>
      <c r="J438" s="105"/>
      <c r="K438" s="106"/>
      <c r="L438" s="107"/>
      <c r="M438" s="108"/>
      <c r="N438" s="250">
        <f>N429</f>
        <v>17571930.52</v>
      </c>
      <c r="Q438" s="249"/>
      <c r="R438" s="107"/>
      <c r="S438" s="62"/>
      <c r="T438" s="62"/>
      <c r="U438" s="250">
        <f>ROUND(SUM(U4:U428),2)</f>
        <v>520</v>
      </c>
      <c r="Z438" s="248"/>
    </row>
    <row r="439" spans="1:26" customFormat="1" ht="18.350000000000001" thickBot="1" x14ac:dyDescent="0.45">
      <c r="A439" s="109"/>
      <c r="B439" s="110" t="s">
        <v>511</v>
      </c>
      <c r="C439" s="111"/>
      <c r="D439" s="112"/>
      <c r="E439" s="113"/>
      <c r="F439" s="113"/>
      <c r="G439" s="113"/>
      <c r="H439" s="113"/>
      <c r="I439" s="113"/>
      <c r="J439" s="113"/>
      <c r="K439" s="114"/>
      <c r="L439" s="115"/>
      <c r="M439" s="116"/>
      <c r="N439" s="310">
        <v>12500000</v>
      </c>
      <c r="Q439" s="251"/>
      <c r="R439" s="252"/>
      <c r="S439" s="149"/>
      <c r="T439" s="149"/>
      <c r="U439" s="253">
        <v>7500000</v>
      </c>
      <c r="Z439" s="248"/>
    </row>
    <row r="440" spans="1:26" customFormat="1" ht="18.350000000000001" thickBot="1" x14ac:dyDescent="0.45">
      <c r="A440" s="117"/>
      <c r="B440" s="118" t="s">
        <v>512</v>
      </c>
      <c r="C440" s="119"/>
      <c r="D440" s="120"/>
      <c r="E440" s="121"/>
      <c r="F440" s="121"/>
      <c r="G440" s="121"/>
      <c r="H440" s="121"/>
      <c r="I440" s="121"/>
      <c r="J440" s="121"/>
      <c r="K440" s="122"/>
      <c r="L440" s="123"/>
      <c r="M440" s="124"/>
      <c r="N440" s="311">
        <f>N439/N438</f>
        <v>0.7113617929329259</v>
      </c>
      <c r="Q440" s="254"/>
      <c r="R440" s="123"/>
      <c r="S440" s="255"/>
      <c r="T440" s="255"/>
      <c r="U440" s="256">
        <f>U439/U438</f>
        <v>14423.076923076924</v>
      </c>
      <c r="Z440" s="248"/>
    </row>
    <row r="441" spans="1:26" customFormat="1" ht="18.350000000000001" thickBot="1" x14ac:dyDescent="0.45">
      <c r="A441" s="61"/>
      <c r="B441" s="125"/>
      <c r="C441" s="126"/>
      <c r="D441" s="63"/>
      <c r="E441" s="63"/>
      <c r="F441" s="63"/>
      <c r="G441" s="125"/>
      <c r="H441" s="125"/>
      <c r="I441" s="125"/>
      <c r="J441" s="125"/>
      <c r="K441" s="125"/>
      <c r="L441" s="74"/>
      <c r="M441" s="125"/>
      <c r="N441" s="125"/>
      <c r="O441" s="125"/>
      <c r="P441" s="125"/>
      <c r="Q441" s="247"/>
      <c r="R441" s="74"/>
      <c r="Z441" s="248"/>
    </row>
    <row r="442" spans="1:26" customFormat="1" ht="18.350000000000001" thickBot="1" x14ac:dyDescent="0.45">
      <c r="A442" s="270">
        <v>12</v>
      </c>
      <c r="B442" s="271" t="s">
        <v>503</v>
      </c>
      <c r="C442" s="272"/>
      <c r="D442" s="272"/>
      <c r="E442" s="272"/>
      <c r="F442" s="273"/>
      <c r="G442" s="274"/>
      <c r="H442" s="274"/>
      <c r="I442" s="274"/>
      <c r="J442" s="274"/>
      <c r="K442" s="275"/>
      <c r="L442" s="276"/>
      <c r="M442" s="277"/>
      <c r="N442" s="278"/>
      <c r="Q442" s="257"/>
      <c r="R442" s="258"/>
      <c r="S442" s="259"/>
      <c r="T442" s="259"/>
      <c r="U442" s="259"/>
      <c r="V442" s="260"/>
      <c r="Z442" s="248"/>
    </row>
    <row r="443" spans="1:26" customFormat="1" ht="18.350000000000001" thickBot="1" x14ac:dyDescent="0.45">
      <c r="A443" s="136">
        <v>30</v>
      </c>
      <c r="B443" s="137" t="s">
        <v>497</v>
      </c>
      <c r="C443" s="138"/>
      <c r="D443" s="138"/>
      <c r="E443" s="138"/>
      <c r="F443" s="139"/>
      <c r="G443" s="140"/>
      <c r="H443" s="140"/>
      <c r="I443" s="140"/>
      <c r="J443" s="140"/>
      <c r="K443" s="141"/>
      <c r="L443" s="142"/>
      <c r="M443" s="143"/>
      <c r="N443" s="144"/>
      <c r="Q443" s="261"/>
      <c r="R443" s="262"/>
      <c r="S443" s="263"/>
      <c r="T443" s="263"/>
      <c r="U443" s="263"/>
      <c r="V443" s="264"/>
      <c r="Z443" s="248"/>
    </row>
    <row r="444" spans="1:26" customFormat="1" ht="18.350000000000001" thickBot="1" x14ac:dyDescent="0.45">
      <c r="A444" s="270">
        <v>19</v>
      </c>
      <c r="B444" s="271" t="s">
        <v>498</v>
      </c>
      <c r="C444" s="272"/>
      <c r="D444" s="272"/>
      <c r="E444" s="272"/>
      <c r="F444" s="273"/>
      <c r="G444" s="274"/>
      <c r="H444" s="274"/>
      <c r="I444" s="274"/>
      <c r="J444" s="274"/>
      <c r="K444" s="275"/>
      <c r="L444" s="276"/>
      <c r="M444" s="277"/>
      <c r="N444" s="278"/>
      <c r="Q444" s="257"/>
      <c r="R444" s="258"/>
      <c r="S444" s="259"/>
      <c r="T444" s="259"/>
      <c r="U444" s="259"/>
      <c r="V444" s="260"/>
      <c r="Z444" s="248"/>
    </row>
    <row r="445" spans="1:26" customFormat="1" ht="18.350000000000001" thickBot="1" x14ac:dyDescent="0.45">
      <c r="A445" s="136">
        <v>20</v>
      </c>
      <c r="B445" s="137" t="s">
        <v>499</v>
      </c>
      <c r="C445" s="138"/>
      <c r="D445" s="138"/>
      <c r="E445" s="138"/>
      <c r="F445" s="139"/>
      <c r="G445" s="140"/>
      <c r="H445" s="140"/>
      <c r="I445" s="140"/>
      <c r="J445" s="140"/>
      <c r="K445" s="141"/>
      <c r="L445" s="142"/>
      <c r="M445" s="143"/>
      <c r="N445" s="144"/>
      <c r="Q445" s="261"/>
      <c r="R445" s="262"/>
      <c r="S445" s="263"/>
      <c r="T445" s="263"/>
      <c r="U445" s="263"/>
      <c r="V445" s="264"/>
      <c r="Z445" s="248"/>
    </row>
    <row r="446" spans="1:26" customFormat="1" ht="18.350000000000001" thickBot="1" x14ac:dyDescent="0.45">
      <c r="A446" s="145">
        <v>28</v>
      </c>
      <c r="B446" s="128" t="s">
        <v>500</v>
      </c>
      <c r="C446" s="129"/>
      <c r="D446" s="129"/>
      <c r="E446" s="129"/>
      <c r="F446" s="130"/>
      <c r="G446" s="131"/>
      <c r="H446" s="131"/>
      <c r="I446" s="131"/>
      <c r="J446" s="131"/>
      <c r="K446" s="132"/>
      <c r="L446" s="133"/>
      <c r="M446" s="134"/>
      <c r="N446" s="135"/>
      <c r="Q446" s="257"/>
      <c r="R446" s="258"/>
      <c r="S446" s="259"/>
      <c r="T446" s="259"/>
      <c r="U446" s="259"/>
      <c r="V446" s="260"/>
      <c r="Z446" s="248"/>
    </row>
    <row r="447" spans="1:26" customFormat="1" ht="18.350000000000001" thickBot="1" x14ac:dyDescent="0.45">
      <c r="A447" s="136">
        <v>16</v>
      </c>
      <c r="B447" s="137" t="s">
        <v>501</v>
      </c>
      <c r="C447" s="138"/>
      <c r="D447" s="138"/>
      <c r="E447" s="138"/>
      <c r="F447" s="139"/>
      <c r="G447" s="140"/>
      <c r="H447" s="140"/>
      <c r="I447" s="140"/>
      <c r="J447" s="140"/>
      <c r="K447" s="141"/>
      <c r="L447" s="142"/>
      <c r="M447" s="143"/>
      <c r="N447" s="144"/>
      <c r="Q447" s="261"/>
      <c r="R447" s="262"/>
      <c r="S447" s="263"/>
      <c r="T447" s="263"/>
      <c r="U447" s="263"/>
      <c r="V447" s="264"/>
      <c r="Z447" s="248"/>
    </row>
    <row r="448" spans="1:26" customFormat="1" ht="18.350000000000001" thickBot="1" x14ac:dyDescent="0.45">
      <c r="A448" s="270">
        <v>13</v>
      </c>
      <c r="B448" s="271" t="s">
        <v>504</v>
      </c>
      <c r="C448" s="272"/>
      <c r="D448" s="272"/>
      <c r="E448" s="272"/>
      <c r="F448" s="273"/>
      <c r="G448" s="274"/>
      <c r="H448" s="274"/>
      <c r="I448" s="274"/>
      <c r="J448" s="274"/>
      <c r="K448" s="275"/>
      <c r="L448" s="276"/>
      <c r="M448" s="277"/>
      <c r="N448" s="278"/>
      <c r="Q448" s="261"/>
      <c r="R448" s="262"/>
      <c r="S448" s="263"/>
      <c r="T448" s="263"/>
      <c r="U448" s="263"/>
      <c r="V448" s="264"/>
      <c r="Z448" s="248"/>
    </row>
    <row r="449" spans="1:26" customFormat="1" ht="18.350000000000001" thickBot="1" x14ac:dyDescent="0.45">
      <c r="A449" s="127">
        <v>1</v>
      </c>
      <c r="B449" s="128" t="s">
        <v>505</v>
      </c>
      <c r="C449" s="129"/>
      <c r="D449" s="129"/>
      <c r="E449" s="129"/>
      <c r="F449" s="130"/>
      <c r="G449" s="131"/>
      <c r="H449" s="131"/>
      <c r="I449" s="131"/>
      <c r="J449" s="131"/>
      <c r="K449" s="132"/>
      <c r="L449" s="133"/>
      <c r="M449" s="134"/>
      <c r="N449" s="135"/>
      <c r="Q449" s="257"/>
      <c r="R449" s="258"/>
      <c r="S449" s="259"/>
      <c r="T449" s="259"/>
      <c r="U449" s="259"/>
      <c r="V449" s="260"/>
      <c r="Z449" s="248"/>
    </row>
    <row r="450" spans="1:26" customFormat="1" ht="18.350000000000001" thickBot="1" x14ac:dyDescent="0.45">
      <c r="A450" s="270">
        <f>SUM(A442:A449)</f>
        <v>139</v>
      </c>
      <c r="B450" s="271" t="s">
        <v>502</v>
      </c>
      <c r="C450" s="272"/>
      <c r="D450" s="272"/>
      <c r="E450" s="272"/>
      <c r="F450" s="274"/>
      <c r="G450" s="274"/>
      <c r="H450" s="274"/>
      <c r="I450" s="274"/>
      <c r="J450" s="274"/>
      <c r="K450" s="275"/>
      <c r="L450" s="276"/>
      <c r="M450" s="277"/>
      <c r="N450" s="278"/>
      <c r="Q450" s="257"/>
      <c r="R450" s="258"/>
      <c r="S450" s="259"/>
      <c r="T450" s="259"/>
      <c r="U450" s="259"/>
      <c r="V450" s="260"/>
      <c r="Z450" s="248"/>
    </row>
    <row r="451" spans="1:26" customFormat="1" ht="14.3" x14ac:dyDescent="0.25">
      <c r="A451" s="61"/>
      <c r="B451" s="61"/>
      <c r="C451" s="61"/>
      <c r="D451" s="61"/>
      <c r="E451" s="61"/>
      <c r="F451" s="61"/>
      <c r="G451" s="61"/>
      <c r="H451" s="61"/>
      <c r="I451" s="61"/>
      <c r="J451" s="61"/>
      <c r="K451" s="61"/>
      <c r="L451" s="61"/>
      <c r="M451" s="61"/>
      <c r="N451" s="61"/>
      <c r="O451" s="61"/>
      <c r="P451" s="61"/>
      <c r="Q451" s="61"/>
      <c r="R451" s="61"/>
      <c r="S451" s="61"/>
      <c r="T451" s="61"/>
      <c r="U451" s="61"/>
      <c r="V451" s="61"/>
      <c r="Z451" s="248"/>
    </row>
    <row r="452" spans="1:26" customFormat="1" ht="17.7" hidden="1" x14ac:dyDescent="0.4">
      <c r="A452" s="146"/>
      <c r="B452" s="147" t="str">
        <f>B2</f>
        <v>As of 10:30 AM on 05-24-2019</v>
      </c>
      <c r="C452" s="65"/>
      <c r="D452" s="66"/>
      <c r="E452" s="66"/>
      <c r="F452" s="66"/>
      <c r="K452" s="125"/>
      <c r="M452" s="148"/>
      <c r="N452" s="125"/>
      <c r="O452" s="125"/>
      <c r="P452" s="125"/>
      <c r="Q452" s="247"/>
      <c r="R452" s="74"/>
      <c r="Z452" s="248"/>
    </row>
    <row r="453" spans="1:26" customFormat="1" ht="14.3" x14ac:dyDescent="0.25">
      <c r="A453" s="64"/>
      <c r="C453" s="65"/>
      <c r="D453" s="66"/>
      <c r="E453" s="66"/>
      <c r="F453" s="66"/>
      <c r="G453" s="66"/>
      <c r="H453" s="66"/>
      <c r="I453" s="66"/>
      <c r="J453" s="66"/>
      <c r="K453" s="66"/>
      <c r="L453" s="66"/>
      <c r="M453" s="66"/>
      <c r="N453" s="66"/>
      <c r="Z453" s="248"/>
    </row>
  </sheetData>
  <sortState ref="A3:P141">
    <sortCondition ref="B3:B141"/>
  </sortState>
  <mergeCells count="1">
    <mergeCell ref="A430:M431"/>
  </mergeCells>
  <pageMargins left="0.7" right="0.7" top="0.75" bottom="0.75" header="0.3" footer="0.3"/>
  <pageSetup orientation="portrait" r:id="rId1"/>
  <legacy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431"/>
  <sheetViews>
    <sheetView topLeftCell="B1" workbookViewId="0">
      <selection activeCell="AN13" sqref="AN13"/>
    </sheetView>
  </sheetViews>
  <sheetFormatPr defaultRowHeight="15.65" x14ac:dyDescent="0.25"/>
  <cols>
    <col min="1" max="1" width="5.625" style="125" hidden="1" customWidth="1"/>
    <col min="2" max="2" width="8.75" style="187" customWidth="1"/>
    <col min="3" max="3" width="26.75" style="178" customWidth="1"/>
    <col min="4" max="14" width="9" style="178" hidden="1" customWidth="1"/>
    <col min="15" max="15" width="11.125" style="308" hidden="1" customWidth="1"/>
    <col min="16" max="16" width="9" style="178" hidden="1" customWidth="1"/>
    <col min="17" max="17" width="18.625" style="179" hidden="1" customWidth="1"/>
    <col min="18" max="18" width="2.25" style="125" customWidth="1"/>
    <col min="19" max="19" width="10" style="180" hidden="1" customWidth="1"/>
    <col min="20" max="20" width="33" style="178" hidden="1" customWidth="1"/>
    <col min="21" max="21" width="15.25" style="181" hidden="1" customWidth="1"/>
    <col min="22" max="22" width="20.25" style="182" hidden="1" customWidth="1"/>
    <col min="23" max="28" width="18.875" style="182" hidden="1" customWidth="1"/>
    <col min="29" max="32" width="20.875" style="178" hidden="1" customWidth="1"/>
    <col min="33" max="33" width="19.125" style="178" hidden="1" customWidth="1"/>
    <col min="34" max="34" width="20.25" style="178" hidden="1" customWidth="1"/>
    <col min="35" max="35" width="3.875" style="185" hidden="1" customWidth="1"/>
    <col min="36" max="36" width="21.625" style="125" customWidth="1"/>
    <col min="37" max="37" width="2.625" customWidth="1"/>
    <col min="38" max="38" width="22.75" customWidth="1"/>
    <col min="39" max="39" width="2.375" customWidth="1"/>
    <col min="40" max="40" width="16.25" style="60" customWidth="1"/>
  </cols>
  <sheetData>
    <row r="1" spans="1:40" s="150" customFormat="1" ht="44.15" customHeight="1" thickBot="1" x14ac:dyDescent="0.3">
      <c r="B1" s="151" t="s">
        <v>424</v>
      </c>
      <c r="C1" s="151" t="s">
        <v>516</v>
      </c>
      <c r="D1" s="151" t="s">
        <v>464</v>
      </c>
      <c r="E1" s="151" t="s">
        <v>427</v>
      </c>
      <c r="F1" s="151" t="s">
        <v>428</v>
      </c>
      <c r="G1" s="151" t="s">
        <v>429</v>
      </c>
      <c r="H1" s="151" t="s">
        <v>430</v>
      </c>
      <c r="I1" s="151" t="s">
        <v>431</v>
      </c>
      <c r="J1" s="151" t="s">
        <v>432</v>
      </c>
      <c r="K1" s="151" t="s">
        <v>433</v>
      </c>
      <c r="L1" s="151" t="s">
        <v>465</v>
      </c>
      <c r="M1" s="151" t="s">
        <v>466</v>
      </c>
      <c r="N1" s="151" t="s">
        <v>467</v>
      </c>
      <c r="O1" s="233" t="s">
        <v>468</v>
      </c>
      <c r="P1" s="151" t="s">
        <v>469</v>
      </c>
      <c r="Q1" s="152" t="s">
        <v>470</v>
      </c>
      <c r="R1" s="220"/>
      <c r="S1" s="153" t="s">
        <v>424</v>
      </c>
      <c r="T1" s="153" t="s">
        <v>488</v>
      </c>
      <c r="U1" s="154" t="s">
        <v>426</v>
      </c>
      <c r="V1" s="155" t="s">
        <v>427</v>
      </c>
      <c r="W1" s="156" t="s">
        <v>428</v>
      </c>
      <c r="X1" s="156" t="s">
        <v>429</v>
      </c>
      <c r="Y1" s="156" t="s">
        <v>430</v>
      </c>
      <c r="Z1" s="156" t="s">
        <v>431</v>
      </c>
      <c r="AA1" s="156" t="s">
        <v>432</v>
      </c>
      <c r="AB1" s="156" t="s">
        <v>433</v>
      </c>
      <c r="AC1" s="151" t="s">
        <v>441</v>
      </c>
      <c r="AD1" s="151" t="s">
        <v>461</v>
      </c>
      <c r="AE1" s="151" t="s">
        <v>460</v>
      </c>
      <c r="AF1" s="151" t="s">
        <v>462</v>
      </c>
      <c r="AG1" s="151" t="s">
        <v>463</v>
      </c>
      <c r="AH1" s="151" t="s">
        <v>489</v>
      </c>
      <c r="AI1" s="221" t="s">
        <v>491</v>
      </c>
      <c r="AJ1" s="215" t="s">
        <v>490</v>
      </c>
      <c r="AK1" s="220"/>
      <c r="AL1" s="215" t="s">
        <v>492</v>
      </c>
      <c r="AM1" s="220"/>
      <c r="AN1" s="215" t="s">
        <v>493</v>
      </c>
    </row>
    <row r="2" spans="1:40" ht="16.3" thickBot="1" x14ac:dyDescent="0.3">
      <c r="B2" s="208"/>
      <c r="C2" s="209"/>
      <c r="D2" s="209"/>
      <c r="E2" s="209"/>
      <c r="F2" s="209"/>
      <c r="G2" s="209"/>
      <c r="H2" s="209"/>
      <c r="I2" s="209"/>
      <c r="J2" s="209"/>
      <c r="K2" s="209"/>
      <c r="L2" s="209"/>
      <c r="M2" s="209"/>
      <c r="N2" s="209"/>
      <c r="O2" s="303"/>
      <c r="P2" s="209"/>
      <c r="Q2" s="210"/>
      <c r="R2" s="211"/>
      <c r="S2" s="211"/>
      <c r="T2" s="211"/>
      <c r="U2" s="211"/>
      <c r="V2" s="211"/>
      <c r="W2" s="211"/>
      <c r="X2" s="211"/>
      <c r="Y2" s="211"/>
      <c r="Z2" s="211"/>
      <c r="AA2" s="211"/>
      <c r="AB2" s="211"/>
      <c r="AC2" s="301">
        <f>AC426</f>
        <v>367877646.14000005</v>
      </c>
      <c r="AD2" s="301">
        <f>AD426</f>
        <v>429.86</v>
      </c>
      <c r="AE2" s="302">
        <f>AD2*1.45</f>
        <v>623.29700000000003</v>
      </c>
      <c r="AF2" s="211"/>
      <c r="AG2" s="211"/>
      <c r="AH2" s="211"/>
      <c r="AI2" s="223"/>
      <c r="AJ2" s="218">
        <f>AJ426</f>
        <v>695159.73</v>
      </c>
      <c r="AK2" s="212" t="s">
        <v>457</v>
      </c>
      <c r="AL2" s="218">
        <f t="shared" ref="AL2" si="0">AL426</f>
        <v>347579.86499999999</v>
      </c>
      <c r="AM2" s="212" t="s">
        <v>457</v>
      </c>
      <c r="AN2" s="217">
        <f>AL429</f>
        <v>0.57540732401170591</v>
      </c>
    </row>
    <row r="3" spans="1:40" x14ac:dyDescent="0.25">
      <c r="A3" s="167">
        <f t="shared" ref="A3:A17" si="1">B3-S3</f>
        <v>0</v>
      </c>
      <c r="B3" s="186">
        <v>91</v>
      </c>
      <c r="C3" s="159" t="s">
        <v>5</v>
      </c>
      <c r="D3" s="159">
        <v>569</v>
      </c>
      <c r="E3" s="159">
        <v>451344.98</v>
      </c>
      <c r="F3" s="159">
        <v>0</v>
      </c>
      <c r="G3" s="159">
        <v>0</v>
      </c>
      <c r="H3" s="159">
        <v>0</v>
      </c>
      <c r="I3" s="159">
        <v>0</v>
      </c>
      <c r="J3" s="159">
        <v>0</v>
      </c>
      <c r="K3" s="159">
        <v>0</v>
      </c>
      <c r="L3" s="159">
        <v>451344.98</v>
      </c>
      <c r="M3" s="159">
        <v>793.22</v>
      </c>
      <c r="N3" s="159">
        <v>193.73</v>
      </c>
      <c r="O3" s="304">
        <v>110232.37</v>
      </c>
      <c r="P3" s="159">
        <v>52</v>
      </c>
      <c r="Q3" s="160">
        <v>93531.57</v>
      </c>
      <c r="R3" s="211"/>
      <c r="S3" s="161">
        <v>91</v>
      </c>
      <c r="T3" s="159" t="s">
        <v>5</v>
      </c>
      <c r="U3" s="162">
        <v>554</v>
      </c>
      <c r="V3" s="163">
        <v>338775.32</v>
      </c>
      <c r="W3" s="163">
        <v>0</v>
      </c>
      <c r="X3" s="163">
        <v>0</v>
      </c>
      <c r="Y3" s="163">
        <v>0</v>
      </c>
      <c r="Z3" s="163">
        <v>0</v>
      </c>
      <c r="AA3" s="163">
        <v>0</v>
      </c>
      <c r="AB3" s="163">
        <v>0</v>
      </c>
      <c r="AC3" s="163">
        <f t="shared" ref="AC3:AC17" si="2">V3-W3-X3-Y3-Z3-AA3-AB3</f>
        <v>338775.32</v>
      </c>
      <c r="AD3" s="164">
        <f t="shared" ref="AD3:AD17" si="3">ROUND((AC3/U3),2)</f>
        <v>611.51</v>
      </c>
      <c r="AE3" s="164">
        <f>MAX(ROUND((AD3-AE$2),2),0)</f>
        <v>0</v>
      </c>
      <c r="AF3" s="164">
        <f t="shared" ref="AF3:AF17" si="4">U3*AE3</f>
        <v>0</v>
      </c>
      <c r="AG3" s="164"/>
      <c r="AH3" s="165">
        <f t="shared" ref="AH3:AH17" si="5">AG3*AH$426</f>
        <v>0</v>
      </c>
      <c r="AI3" s="222">
        <f t="shared" ref="AI3:AI12" si="6">AI2+1</f>
        <v>1</v>
      </c>
      <c r="AJ3" s="219">
        <f t="shared" ref="AJ3:AJ17" si="7">IF(AH3=0,Q3)</f>
        <v>93531.57</v>
      </c>
      <c r="AK3" s="149"/>
      <c r="AL3" s="216">
        <f t="shared" ref="AL3:AL17" si="8">AJ3*0.5</f>
        <v>46765.785000000003</v>
      </c>
      <c r="AM3" s="149"/>
      <c r="AN3" s="216">
        <f t="shared" ref="AN3:AN12" si="9">ROUND(AL3*AN$2,2)</f>
        <v>26909.38</v>
      </c>
    </row>
    <row r="4" spans="1:40" x14ac:dyDescent="0.25">
      <c r="A4" s="167">
        <f t="shared" si="1"/>
        <v>0</v>
      </c>
      <c r="B4" s="186">
        <v>6013</v>
      </c>
      <c r="C4" s="159" t="s">
        <v>378</v>
      </c>
      <c r="D4" s="159">
        <v>495</v>
      </c>
      <c r="E4" s="159">
        <v>305494.49</v>
      </c>
      <c r="F4" s="159">
        <v>0</v>
      </c>
      <c r="G4" s="159">
        <v>0</v>
      </c>
      <c r="H4" s="159">
        <v>0</v>
      </c>
      <c r="I4" s="159">
        <v>0</v>
      </c>
      <c r="J4" s="159">
        <v>0</v>
      </c>
      <c r="K4" s="159">
        <v>0</v>
      </c>
      <c r="L4" s="159">
        <v>305494.49</v>
      </c>
      <c r="M4" s="159">
        <v>617.16</v>
      </c>
      <c r="N4" s="159">
        <v>17.670000000000002</v>
      </c>
      <c r="O4" s="304">
        <v>8746.6500000000015</v>
      </c>
      <c r="P4" s="159">
        <v>123</v>
      </c>
      <c r="Q4" s="160">
        <v>7421.49</v>
      </c>
      <c r="R4" s="211"/>
      <c r="S4" s="161">
        <v>6013</v>
      </c>
      <c r="T4" s="159" t="s">
        <v>378</v>
      </c>
      <c r="U4" s="162">
        <v>488</v>
      </c>
      <c r="V4" s="163">
        <v>273322.03999999998</v>
      </c>
      <c r="W4" s="163">
        <v>0</v>
      </c>
      <c r="X4" s="163">
        <v>0</v>
      </c>
      <c r="Y4" s="163">
        <v>0</v>
      </c>
      <c r="Z4" s="163">
        <v>0</v>
      </c>
      <c r="AA4" s="163">
        <v>0</v>
      </c>
      <c r="AB4" s="163">
        <v>0</v>
      </c>
      <c r="AC4" s="163">
        <f t="shared" si="2"/>
        <v>273322.03999999998</v>
      </c>
      <c r="AD4" s="164">
        <f t="shared" si="3"/>
        <v>560.09</v>
      </c>
      <c r="AE4" s="164">
        <f t="shared" ref="AE4:AE67" si="10">MAX(ROUND((AD4-AE$2),2),0)</f>
        <v>0</v>
      </c>
      <c r="AF4" s="164">
        <f t="shared" si="4"/>
        <v>0</v>
      </c>
      <c r="AG4" s="164"/>
      <c r="AH4" s="165">
        <f t="shared" si="5"/>
        <v>0</v>
      </c>
      <c r="AI4" s="168">
        <f t="shared" si="6"/>
        <v>2</v>
      </c>
      <c r="AJ4" s="157">
        <f t="shared" si="7"/>
        <v>7421.49</v>
      </c>
      <c r="AK4" s="149"/>
      <c r="AL4" s="188">
        <f t="shared" si="8"/>
        <v>3710.7449999999999</v>
      </c>
      <c r="AM4" s="149"/>
      <c r="AN4" s="216">
        <f t="shared" si="9"/>
        <v>2135.19</v>
      </c>
    </row>
    <row r="5" spans="1:40" x14ac:dyDescent="0.25">
      <c r="A5" s="167">
        <f t="shared" si="1"/>
        <v>0</v>
      </c>
      <c r="B5" s="186">
        <v>637</v>
      </c>
      <c r="C5" s="159" t="s">
        <v>43</v>
      </c>
      <c r="D5" s="159">
        <v>742</v>
      </c>
      <c r="E5" s="159">
        <v>510599.6</v>
      </c>
      <c r="F5" s="159">
        <v>7871.16</v>
      </c>
      <c r="G5" s="159">
        <v>0</v>
      </c>
      <c r="H5" s="159">
        <v>0</v>
      </c>
      <c r="I5" s="159">
        <v>0</v>
      </c>
      <c r="J5" s="159">
        <v>0</v>
      </c>
      <c r="K5" s="159">
        <v>0</v>
      </c>
      <c r="L5" s="159">
        <v>502728.44</v>
      </c>
      <c r="M5" s="159">
        <v>677.53</v>
      </c>
      <c r="N5" s="159">
        <v>78.040000000000006</v>
      </c>
      <c r="O5" s="304">
        <v>57905.680000000008</v>
      </c>
      <c r="P5" s="159">
        <v>84</v>
      </c>
      <c r="Q5" s="160">
        <v>49132.66</v>
      </c>
      <c r="R5" s="211"/>
      <c r="S5" s="161">
        <v>637</v>
      </c>
      <c r="T5" s="159" t="s">
        <v>43</v>
      </c>
      <c r="U5" s="162">
        <v>740</v>
      </c>
      <c r="V5" s="163">
        <v>399439.69</v>
      </c>
      <c r="W5" s="163">
        <v>8366.15</v>
      </c>
      <c r="X5" s="163">
        <v>0</v>
      </c>
      <c r="Y5" s="163">
        <v>0</v>
      </c>
      <c r="Z5" s="163">
        <v>0</v>
      </c>
      <c r="AA5" s="163">
        <v>0</v>
      </c>
      <c r="AB5" s="163">
        <v>0</v>
      </c>
      <c r="AC5" s="163">
        <f t="shared" si="2"/>
        <v>391073.54</v>
      </c>
      <c r="AD5" s="164">
        <f t="shared" si="3"/>
        <v>528.48</v>
      </c>
      <c r="AE5" s="164">
        <f t="shared" si="10"/>
        <v>0</v>
      </c>
      <c r="AF5" s="164">
        <f t="shared" si="4"/>
        <v>0</v>
      </c>
      <c r="AG5" s="164"/>
      <c r="AH5" s="165">
        <f t="shared" si="5"/>
        <v>0</v>
      </c>
      <c r="AI5" s="168">
        <f t="shared" si="6"/>
        <v>3</v>
      </c>
      <c r="AJ5" s="157">
        <f t="shared" si="7"/>
        <v>49132.66</v>
      </c>
      <c r="AK5" s="149"/>
      <c r="AL5" s="188">
        <f t="shared" si="8"/>
        <v>24566.33</v>
      </c>
      <c r="AM5" s="149"/>
      <c r="AN5" s="216">
        <f t="shared" si="9"/>
        <v>14135.65</v>
      </c>
    </row>
    <row r="6" spans="1:40" x14ac:dyDescent="0.25">
      <c r="A6" s="167">
        <f t="shared" si="1"/>
        <v>0</v>
      </c>
      <c r="B6" s="186">
        <v>980</v>
      </c>
      <c r="C6" s="159" t="s">
        <v>58</v>
      </c>
      <c r="D6" s="159">
        <v>602</v>
      </c>
      <c r="E6" s="159">
        <v>416382.71999999997</v>
      </c>
      <c r="F6" s="159">
        <v>0</v>
      </c>
      <c r="G6" s="159">
        <v>0</v>
      </c>
      <c r="H6" s="159">
        <v>8529.64</v>
      </c>
      <c r="I6" s="159">
        <v>0</v>
      </c>
      <c r="J6" s="159">
        <v>0</v>
      </c>
      <c r="K6" s="159">
        <v>0</v>
      </c>
      <c r="L6" s="159">
        <v>407853.07999999996</v>
      </c>
      <c r="M6" s="159">
        <v>677.5</v>
      </c>
      <c r="N6" s="159">
        <v>78.010000000000005</v>
      </c>
      <c r="O6" s="304">
        <v>46962.020000000004</v>
      </c>
      <c r="P6" s="159">
        <v>88</v>
      </c>
      <c r="Q6" s="160">
        <v>39847.019999999997</v>
      </c>
      <c r="R6" s="211"/>
      <c r="S6" s="161">
        <v>980</v>
      </c>
      <c r="T6" s="159" t="s">
        <v>58</v>
      </c>
      <c r="U6" s="162">
        <v>579</v>
      </c>
      <c r="V6" s="163">
        <v>319546.40000000002</v>
      </c>
      <c r="W6" s="163">
        <v>0</v>
      </c>
      <c r="X6" s="163">
        <v>0</v>
      </c>
      <c r="Y6" s="163">
        <v>6315.31</v>
      </c>
      <c r="Z6" s="163">
        <v>0</v>
      </c>
      <c r="AA6" s="163">
        <v>0</v>
      </c>
      <c r="AB6" s="163">
        <v>0</v>
      </c>
      <c r="AC6" s="163">
        <f t="shared" si="2"/>
        <v>313231.09000000003</v>
      </c>
      <c r="AD6" s="164">
        <f t="shared" si="3"/>
        <v>540.99</v>
      </c>
      <c r="AE6" s="164">
        <f t="shared" si="10"/>
        <v>0</v>
      </c>
      <c r="AF6" s="164">
        <f t="shared" si="4"/>
        <v>0</v>
      </c>
      <c r="AG6" s="164"/>
      <c r="AH6" s="165">
        <f t="shared" si="5"/>
        <v>0</v>
      </c>
      <c r="AI6" s="168">
        <f t="shared" si="6"/>
        <v>4</v>
      </c>
      <c r="AJ6" s="157">
        <f t="shared" si="7"/>
        <v>39847.019999999997</v>
      </c>
      <c r="AK6" s="149"/>
      <c r="AL6" s="188">
        <f t="shared" si="8"/>
        <v>19923.509999999998</v>
      </c>
      <c r="AM6" s="149"/>
      <c r="AN6" s="216">
        <f t="shared" si="9"/>
        <v>11464.13</v>
      </c>
    </row>
    <row r="7" spans="1:40" x14ac:dyDescent="0.25">
      <c r="A7" s="167">
        <f t="shared" si="1"/>
        <v>0</v>
      </c>
      <c r="B7" s="186">
        <v>1232</v>
      </c>
      <c r="C7" s="159" t="s">
        <v>77</v>
      </c>
      <c r="D7" s="159">
        <v>738</v>
      </c>
      <c r="E7" s="159">
        <v>474946.77</v>
      </c>
      <c r="F7" s="159">
        <v>0</v>
      </c>
      <c r="G7" s="159">
        <v>0</v>
      </c>
      <c r="H7" s="159">
        <v>0</v>
      </c>
      <c r="I7" s="159">
        <v>0</v>
      </c>
      <c r="J7" s="159">
        <v>0</v>
      </c>
      <c r="K7" s="159">
        <v>0</v>
      </c>
      <c r="L7" s="159">
        <v>474946.77</v>
      </c>
      <c r="M7" s="159">
        <v>643.55999999999995</v>
      </c>
      <c r="N7" s="159">
        <v>44.07</v>
      </c>
      <c r="O7" s="304">
        <v>32523.66</v>
      </c>
      <c r="P7" s="159">
        <v>101</v>
      </c>
      <c r="Q7" s="160">
        <v>27596.15</v>
      </c>
      <c r="R7" s="211"/>
      <c r="S7" s="161">
        <v>1232</v>
      </c>
      <c r="T7" s="159" t="s">
        <v>77</v>
      </c>
      <c r="U7" s="162">
        <v>784</v>
      </c>
      <c r="V7" s="163">
        <v>486580.84</v>
      </c>
      <c r="W7" s="163">
        <v>0</v>
      </c>
      <c r="X7" s="163">
        <v>0</v>
      </c>
      <c r="Y7" s="163">
        <v>0</v>
      </c>
      <c r="Z7" s="163">
        <v>0</v>
      </c>
      <c r="AA7" s="163">
        <v>0</v>
      </c>
      <c r="AB7" s="163">
        <v>0</v>
      </c>
      <c r="AC7" s="163">
        <f t="shared" si="2"/>
        <v>486580.84</v>
      </c>
      <c r="AD7" s="164">
        <f t="shared" si="3"/>
        <v>620.64</v>
      </c>
      <c r="AE7" s="164">
        <f t="shared" si="10"/>
        <v>0</v>
      </c>
      <c r="AF7" s="164">
        <f t="shared" si="4"/>
        <v>0</v>
      </c>
      <c r="AG7" s="164"/>
      <c r="AH7" s="165">
        <f t="shared" si="5"/>
        <v>0</v>
      </c>
      <c r="AI7" s="168">
        <f t="shared" si="6"/>
        <v>5</v>
      </c>
      <c r="AJ7" s="157">
        <f t="shared" si="7"/>
        <v>27596.15</v>
      </c>
      <c r="AK7" s="149"/>
      <c r="AL7" s="188">
        <f t="shared" si="8"/>
        <v>13798.075000000001</v>
      </c>
      <c r="AM7" s="149"/>
      <c r="AN7" s="216">
        <f t="shared" si="9"/>
        <v>7939.51</v>
      </c>
    </row>
    <row r="8" spans="1:40" x14ac:dyDescent="0.25">
      <c r="A8" s="167">
        <f t="shared" si="1"/>
        <v>0</v>
      </c>
      <c r="B8" s="186">
        <v>1600</v>
      </c>
      <c r="C8" s="159" t="s">
        <v>99</v>
      </c>
      <c r="D8" s="159">
        <v>638</v>
      </c>
      <c r="E8" s="159">
        <v>421597.46</v>
      </c>
      <c r="F8" s="159">
        <v>0</v>
      </c>
      <c r="G8" s="159">
        <v>0</v>
      </c>
      <c r="H8" s="159">
        <v>0</v>
      </c>
      <c r="I8" s="159">
        <v>0</v>
      </c>
      <c r="J8" s="159">
        <v>0</v>
      </c>
      <c r="K8" s="159">
        <v>0</v>
      </c>
      <c r="L8" s="159">
        <v>421597.46</v>
      </c>
      <c r="M8" s="159">
        <v>660.81</v>
      </c>
      <c r="N8" s="159">
        <v>61.32</v>
      </c>
      <c r="O8" s="304">
        <v>39122.160000000003</v>
      </c>
      <c r="P8" s="159">
        <v>98</v>
      </c>
      <c r="Q8" s="160">
        <v>33194.94</v>
      </c>
      <c r="R8" s="211"/>
      <c r="S8" s="161">
        <v>1600</v>
      </c>
      <c r="T8" s="159" t="s">
        <v>99</v>
      </c>
      <c r="U8" s="162">
        <v>634</v>
      </c>
      <c r="V8" s="163">
        <v>362069.15</v>
      </c>
      <c r="W8" s="163">
        <v>0</v>
      </c>
      <c r="X8" s="163">
        <v>0</v>
      </c>
      <c r="Y8" s="163">
        <v>0</v>
      </c>
      <c r="Z8" s="163">
        <v>0</v>
      </c>
      <c r="AA8" s="163">
        <v>0</v>
      </c>
      <c r="AB8" s="163">
        <v>0</v>
      </c>
      <c r="AC8" s="163">
        <f t="shared" si="2"/>
        <v>362069.15</v>
      </c>
      <c r="AD8" s="164">
        <f t="shared" si="3"/>
        <v>571.09</v>
      </c>
      <c r="AE8" s="164">
        <f t="shared" si="10"/>
        <v>0</v>
      </c>
      <c r="AF8" s="164">
        <f t="shared" si="4"/>
        <v>0</v>
      </c>
      <c r="AG8" s="164"/>
      <c r="AH8" s="165">
        <f t="shared" si="5"/>
        <v>0</v>
      </c>
      <c r="AI8" s="168">
        <f t="shared" si="6"/>
        <v>6</v>
      </c>
      <c r="AJ8" s="157">
        <f t="shared" si="7"/>
        <v>33194.94</v>
      </c>
      <c r="AK8" s="149"/>
      <c r="AL8" s="188">
        <f t="shared" si="8"/>
        <v>16597.47</v>
      </c>
      <c r="AM8" s="149"/>
      <c r="AN8" s="216">
        <f t="shared" si="9"/>
        <v>9550.31</v>
      </c>
    </row>
    <row r="9" spans="1:40" x14ac:dyDescent="0.25">
      <c r="A9" s="167">
        <f t="shared" si="1"/>
        <v>0</v>
      </c>
      <c r="B9" s="186">
        <v>2198</v>
      </c>
      <c r="C9" s="159" t="s">
        <v>133</v>
      </c>
      <c r="D9" s="159">
        <v>743</v>
      </c>
      <c r="E9" s="159">
        <v>468257.2</v>
      </c>
      <c r="F9" s="159">
        <v>1545.41</v>
      </c>
      <c r="G9" s="159">
        <v>60</v>
      </c>
      <c r="H9" s="159">
        <v>0</v>
      </c>
      <c r="I9" s="159">
        <v>0</v>
      </c>
      <c r="J9" s="159">
        <v>0</v>
      </c>
      <c r="K9" s="159">
        <v>0</v>
      </c>
      <c r="L9" s="159">
        <v>466651.79000000004</v>
      </c>
      <c r="M9" s="159">
        <v>628.05999999999995</v>
      </c>
      <c r="N9" s="159">
        <v>28.57</v>
      </c>
      <c r="O9" s="304">
        <v>21227.51</v>
      </c>
      <c r="P9" s="159">
        <v>110</v>
      </c>
      <c r="Q9" s="160">
        <v>18011.43</v>
      </c>
      <c r="R9" s="211"/>
      <c r="S9" s="161">
        <v>2198</v>
      </c>
      <c r="T9" s="159" t="s">
        <v>133</v>
      </c>
      <c r="U9" s="162">
        <v>726</v>
      </c>
      <c r="V9" s="163">
        <v>387680.61</v>
      </c>
      <c r="W9" s="163">
        <v>1809.75</v>
      </c>
      <c r="X9" s="163">
        <v>0</v>
      </c>
      <c r="Y9" s="163">
        <v>0</v>
      </c>
      <c r="Z9" s="163">
        <v>0</v>
      </c>
      <c r="AA9" s="163">
        <v>0</v>
      </c>
      <c r="AB9" s="163">
        <v>0</v>
      </c>
      <c r="AC9" s="163">
        <f t="shared" si="2"/>
        <v>385870.86</v>
      </c>
      <c r="AD9" s="164">
        <f t="shared" si="3"/>
        <v>531.5</v>
      </c>
      <c r="AE9" s="164">
        <f t="shared" si="10"/>
        <v>0</v>
      </c>
      <c r="AF9" s="164">
        <f t="shared" si="4"/>
        <v>0</v>
      </c>
      <c r="AG9" s="164"/>
      <c r="AH9" s="165">
        <f t="shared" si="5"/>
        <v>0</v>
      </c>
      <c r="AI9" s="168">
        <f t="shared" si="6"/>
        <v>7</v>
      </c>
      <c r="AJ9" s="157">
        <f t="shared" si="7"/>
        <v>18011.43</v>
      </c>
      <c r="AK9" s="149"/>
      <c r="AL9" s="188">
        <f t="shared" si="8"/>
        <v>9005.7150000000001</v>
      </c>
      <c r="AM9" s="149"/>
      <c r="AN9" s="216">
        <f t="shared" si="9"/>
        <v>5181.95</v>
      </c>
    </row>
    <row r="10" spans="1:40" x14ac:dyDescent="0.25">
      <c r="A10" s="167">
        <f t="shared" si="1"/>
        <v>0</v>
      </c>
      <c r="B10" s="186">
        <v>3206</v>
      </c>
      <c r="C10" s="159" t="s">
        <v>198</v>
      </c>
      <c r="D10" s="159">
        <v>527</v>
      </c>
      <c r="E10" s="159">
        <v>319176.55</v>
      </c>
      <c r="F10" s="159">
        <v>0</v>
      </c>
      <c r="G10" s="159">
        <v>0</v>
      </c>
      <c r="H10" s="159">
        <v>0</v>
      </c>
      <c r="I10" s="159">
        <v>0</v>
      </c>
      <c r="J10" s="159">
        <v>0</v>
      </c>
      <c r="K10" s="159">
        <v>0</v>
      </c>
      <c r="L10" s="159">
        <v>319176.55</v>
      </c>
      <c r="M10" s="159">
        <v>605.65</v>
      </c>
      <c r="N10" s="159">
        <v>6.16</v>
      </c>
      <c r="O10" s="304">
        <v>3246.32</v>
      </c>
      <c r="P10" s="159">
        <v>125</v>
      </c>
      <c r="Q10" s="160">
        <v>2754.49</v>
      </c>
      <c r="R10" s="211"/>
      <c r="S10" s="161">
        <v>3206</v>
      </c>
      <c r="T10" s="159" t="s">
        <v>198</v>
      </c>
      <c r="U10" s="162">
        <v>556</v>
      </c>
      <c r="V10" s="163">
        <v>326740.67</v>
      </c>
      <c r="W10" s="163">
        <v>0</v>
      </c>
      <c r="X10" s="163">
        <v>0</v>
      </c>
      <c r="Y10" s="163">
        <v>0</v>
      </c>
      <c r="Z10" s="163">
        <v>0</v>
      </c>
      <c r="AA10" s="163">
        <v>0</v>
      </c>
      <c r="AB10" s="163">
        <v>0</v>
      </c>
      <c r="AC10" s="163">
        <f t="shared" si="2"/>
        <v>326740.67</v>
      </c>
      <c r="AD10" s="164">
        <f t="shared" si="3"/>
        <v>587.66</v>
      </c>
      <c r="AE10" s="164">
        <f t="shared" si="10"/>
        <v>0</v>
      </c>
      <c r="AF10" s="164">
        <f t="shared" si="4"/>
        <v>0</v>
      </c>
      <c r="AG10" s="164"/>
      <c r="AH10" s="165">
        <f t="shared" si="5"/>
        <v>0</v>
      </c>
      <c r="AI10" s="168">
        <f t="shared" si="6"/>
        <v>8</v>
      </c>
      <c r="AJ10" s="157">
        <f t="shared" si="7"/>
        <v>2754.49</v>
      </c>
      <c r="AK10" s="149"/>
      <c r="AL10" s="188">
        <f t="shared" si="8"/>
        <v>1377.2449999999999</v>
      </c>
      <c r="AM10" s="149"/>
      <c r="AN10" s="216">
        <f t="shared" si="9"/>
        <v>792.48</v>
      </c>
    </row>
    <row r="11" spans="1:40" x14ac:dyDescent="0.25">
      <c r="A11" s="167">
        <f t="shared" si="1"/>
        <v>0</v>
      </c>
      <c r="B11" s="186">
        <v>3428</v>
      </c>
      <c r="C11" s="159" t="s">
        <v>216</v>
      </c>
      <c r="D11" s="159">
        <v>800</v>
      </c>
      <c r="E11" s="159">
        <v>491342.73</v>
      </c>
      <c r="F11" s="159">
        <v>0</v>
      </c>
      <c r="G11" s="159">
        <v>118.78</v>
      </c>
      <c r="H11" s="159">
        <v>0</v>
      </c>
      <c r="I11" s="159">
        <v>0</v>
      </c>
      <c r="J11" s="159">
        <v>0</v>
      </c>
      <c r="K11" s="159">
        <v>1556.28</v>
      </c>
      <c r="L11" s="159">
        <v>489667.66999999993</v>
      </c>
      <c r="M11" s="159">
        <v>612.08000000000004</v>
      </c>
      <c r="N11" s="159">
        <v>12.59</v>
      </c>
      <c r="O11" s="304">
        <v>10072</v>
      </c>
      <c r="P11" s="159">
        <v>122</v>
      </c>
      <c r="Q11" s="160">
        <v>8546.0400000000009</v>
      </c>
      <c r="R11" s="211"/>
      <c r="S11" s="161">
        <v>3428</v>
      </c>
      <c r="T11" s="159" t="s">
        <v>216</v>
      </c>
      <c r="U11" s="162">
        <v>771</v>
      </c>
      <c r="V11" s="163">
        <v>392896.96</v>
      </c>
      <c r="W11" s="163">
        <v>0</v>
      </c>
      <c r="X11" s="163">
        <v>139.69999999999999</v>
      </c>
      <c r="Y11" s="163">
        <v>0</v>
      </c>
      <c r="Z11" s="163">
        <v>0</v>
      </c>
      <c r="AA11" s="163">
        <v>0</v>
      </c>
      <c r="AB11" s="163">
        <v>0</v>
      </c>
      <c r="AC11" s="163">
        <f t="shared" si="2"/>
        <v>392757.26</v>
      </c>
      <c r="AD11" s="164">
        <f t="shared" si="3"/>
        <v>509.41</v>
      </c>
      <c r="AE11" s="164">
        <f t="shared" si="10"/>
        <v>0</v>
      </c>
      <c r="AF11" s="164">
        <f t="shared" si="4"/>
        <v>0</v>
      </c>
      <c r="AG11" s="164"/>
      <c r="AH11" s="165">
        <f t="shared" si="5"/>
        <v>0</v>
      </c>
      <c r="AI11" s="168">
        <f t="shared" si="6"/>
        <v>9</v>
      </c>
      <c r="AJ11" s="157">
        <f t="shared" si="7"/>
        <v>8546.0400000000009</v>
      </c>
      <c r="AK11" s="149"/>
      <c r="AL11" s="188">
        <f t="shared" si="8"/>
        <v>4273.0200000000004</v>
      </c>
      <c r="AM11" s="149"/>
      <c r="AN11" s="216">
        <f t="shared" si="9"/>
        <v>2458.73</v>
      </c>
    </row>
    <row r="12" spans="1:40" x14ac:dyDescent="0.25">
      <c r="A12" s="167">
        <f t="shared" si="1"/>
        <v>0</v>
      </c>
      <c r="B12" s="186">
        <v>2016</v>
      </c>
      <c r="C12" s="159" t="s">
        <v>123</v>
      </c>
      <c r="D12" s="159">
        <v>466</v>
      </c>
      <c r="E12" s="159">
        <v>419026.4</v>
      </c>
      <c r="F12" s="159">
        <v>0</v>
      </c>
      <c r="G12" s="159">
        <v>0</v>
      </c>
      <c r="H12" s="159">
        <v>0</v>
      </c>
      <c r="I12" s="159">
        <v>0</v>
      </c>
      <c r="J12" s="159">
        <v>0</v>
      </c>
      <c r="K12" s="159">
        <v>0</v>
      </c>
      <c r="L12" s="159">
        <v>419026.4</v>
      </c>
      <c r="M12" s="159">
        <v>899.2</v>
      </c>
      <c r="N12" s="159">
        <v>299.70999999999998</v>
      </c>
      <c r="O12" s="304">
        <v>139664.85999999999</v>
      </c>
      <c r="P12" s="159">
        <v>39</v>
      </c>
      <c r="Q12" s="160">
        <v>118504.88</v>
      </c>
      <c r="R12" s="211"/>
      <c r="S12" s="161">
        <v>2016</v>
      </c>
      <c r="T12" s="159" t="s">
        <v>123</v>
      </c>
      <c r="U12" s="162">
        <v>478</v>
      </c>
      <c r="V12" s="163">
        <v>235692.05</v>
      </c>
      <c r="W12" s="163">
        <v>0</v>
      </c>
      <c r="X12" s="163">
        <v>0</v>
      </c>
      <c r="Y12" s="163">
        <v>1240.26</v>
      </c>
      <c r="Z12" s="163">
        <v>0</v>
      </c>
      <c r="AA12" s="163">
        <v>0</v>
      </c>
      <c r="AB12" s="163">
        <v>0</v>
      </c>
      <c r="AC12" s="163">
        <f t="shared" si="2"/>
        <v>234451.78999999998</v>
      </c>
      <c r="AD12" s="164">
        <f t="shared" si="3"/>
        <v>490.48</v>
      </c>
      <c r="AE12" s="164">
        <f t="shared" si="10"/>
        <v>0</v>
      </c>
      <c r="AF12" s="164">
        <f t="shared" si="4"/>
        <v>0</v>
      </c>
      <c r="AG12" s="164"/>
      <c r="AH12" s="165">
        <f t="shared" si="5"/>
        <v>0</v>
      </c>
      <c r="AI12" s="168">
        <f t="shared" si="6"/>
        <v>10</v>
      </c>
      <c r="AJ12" s="157">
        <f t="shared" si="7"/>
        <v>118504.88</v>
      </c>
      <c r="AK12" s="149"/>
      <c r="AL12" s="188">
        <f t="shared" si="8"/>
        <v>59252.44</v>
      </c>
      <c r="AM12" s="149"/>
      <c r="AN12" s="216">
        <f t="shared" si="9"/>
        <v>34094.29</v>
      </c>
    </row>
    <row r="13" spans="1:40" x14ac:dyDescent="0.25">
      <c r="A13" s="167">
        <f t="shared" si="1"/>
        <v>0</v>
      </c>
      <c r="B13" s="186">
        <v>4459</v>
      </c>
      <c r="C13" s="159" t="s">
        <v>289</v>
      </c>
      <c r="D13" s="159">
        <v>279</v>
      </c>
      <c r="E13" s="159">
        <v>331286.21999999997</v>
      </c>
      <c r="F13" s="159">
        <v>0</v>
      </c>
      <c r="G13" s="159">
        <v>0</v>
      </c>
      <c r="H13" s="159">
        <v>0</v>
      </c>
      <c r="I13" s="159">
        <v>0</v>
      </c>
      <c r="J13" s="159">
        <v>0</v>
      </c>
      <c r="K13" s="159">
        <v>0</v>
      </c>
      <c r="L13" s="159">
        <v>331286.21999999997</v>
      </c>
      <c r="M13" s="159">
        <v>1187.4100000000001</v>
      </c>
      <c r="N13" s="159">
        <v>587.91999999999996</v>
      </c>
      <c r="O13" s="304">
        <v>164029.68</v>
      </c>
      <c r="P13" s="159">
        <v>29</v>
      </c>
      <c r="Q13" s="160">
        <v>139178.29999999999</v>
      </c>
      <c r="R13" s="211"/>
      <c r="S13" s="161">
        <v>4459</v>
      </c>
      <c r="T13" s="159" t="s">
        <v>289</v>
      </c>
      <c r="U13" s="162">
        <v>277</v>
      </c>
      <c r="V13" s="163">
        <v>137986.63</v>
      </c>
      <c r="W13" s="163">
        <v>0</v>
      </c>
      <c r="X13" s="163">
        <v>0</v>
      </c>
      <c r="Y13" s="163">
        <v>0</v>
      </c>
      <c r="Z13" s="163">
        <v>0</v>
      </c>
      <c r="AA13" s="163">
        <v>0</v>
      </c>
      <c r="AB13" s="163">
        <v>0</v>
      </c>
      <c r="AC13" s="163">
        <f t="shared" si="2"/>
        <v>137986.63</v>
      </c>
      <c r="AD13" s="164">
        <f t="shared" si="3"/>
        <v>498.15</v>
      </c>
      <c r="AE13" s="164">
        <f t="shared" si="10"/>
        <v>0</v>
      </c>
      <c r="AF13" s="164">
        <f t="shared" si="4"/>
        <v>0</v>
      </c>
      <c r="AG13" s="164"/>
      <c r="AH13" s="165">
        <f t="shared" si="5"/>
        <v>0</v>
      </c>
      <c r="AI13" s="168">
        <v>1</v>
      </c>
      <c r="AJ13" s="157">
        <f t="shared" si="7"/>
        <v>139178.29999999999</v>
      </c>
      <c r="AK13" s="149"/>
      <c r="AL13" s="188">
        <f t="shared" si="8"/>
        <v>69589.149999999994</v>
      </c>
      <c r="AM13" s="149"/>
      <c r="AN13" s="216">
        <f>ROUND(AL13*AN$2,2)-0.01</f>
        <v>40042.1</v>
      </c>
    </row>
    <row r="14" spans="1:40" x14ac:dyDescent="0.25">
      <c r="A14" s="167">
        <f t="shared" si="1"/>
        <v>0</v>
      </c>
      <c r="B14" s="186">
        <v>4571</v>
      </c>
      <c r="C14" s="159" t="s">
        <v>299</v>
      </c>
      <c r="D14" s="159">
        <v>423</v>
      </c>
      <c r="E14" s="159">
        <v>271055.94</v>
      </c>
      <c r="F14" s="159">
        <v>0</v>
      </c>
      <c r="G14" s="159">
        <v>0</v>
      </c>
      <c r="H14" s="159">
        <v>0</v>
      </c>
      <c r="I14" s="159">
        <v>0</v>
      </c>
      <c r="J14" s="159">
        <v>0</v>
      </c>
      <c r="K14" s="159">
        <v>0</v>
      </c>
      <c r="L14" s="159">
        <v>271055.94</v>
      </c>
      <c r="M14" s="159">
        <v>640.79</v>
      </c>
      <c r="N14" s="159">
        <v>41.3</v>
      </c>
      <c r="O14" s="304">
        <v>17469.899999999998</v>
      </c>
      <c r="P14" s="159">
        <v>115</v>
      </c>
      <c r="Q14" s="160">
        <v>14823.12</v>
      </c>
      <c r="R14" s="211"/>
      <c r="S14" s="161">
        <v>4571</v>
      </c>
      <c r="T14" s="159" t="s">
        <v>299</v>
      </c>
      <c r="U14" s="162">
        <v>422</v>
      </c>
      <c r="V14" s="163">
        <v>237582.14</v>
      </c>
      <c r="W14" s="163">
        <v>0</v>
      </c>
      <c r="X14" s="163">
        <v>0</v>
      </c>
      <c r="Y14" s="163">
        <v>0</v>
      </c>
      <c r="Z14" s="163">
        <v>0</v>
      </c>
      <c r="AA14" s="163">
        <v>0</v>
      </c>
      <c r="AB14" s="163">
        <v>0</v>
      </c>
      <c r="AC14" s="163">
        <f t="shared" si="2"/>
        <v>237582.14</v>
      </c>
      <c r="AD14" s="164">
        <f t="shared" si="3"/>
        <v>562.99</v>
      </c>
      <c r="AE14" s="164">
        <f t="shared" si="10"/>
        <v>0</v>
      </c>
      <c r="AF14" s="164">
        <f t="shared" si="4"/>
        <v>0</v>
      </c>
      <c r="AG14" s="164"/>
      <c r="AH14" s="165">
        <f t="shared" si="5"/>
        <v>0</v>
      </c>
      <c r="AI14" s="168">
        <f>AI13+1</f>
        <v>2</v>
      </c>
      <c r="AJ14" s="157">
        <f t="shared" si="7"/>
        <v>14823.12</v>
      </c>
      <c r="AK14" s="149"/>
      <c r="AL14" s="188">
        <f t="shared" si="8"/>
        <v>7411.56</v>
      </c>
      <c r="AM14" s="149"/>
      <c r="AN14" s="216">
        <f>ROUND(AL14*AN$2,2)</f>
        <v>4264.67</v>
      </c>
    </row>
    <row r="15" spans="1:40" x14ac:dyDescent="0.25">
      <c r="A15" s="167">
        <f t="shared" si="1"/>
        <v>0</v>
      </c>
      <c r="B15" s="186">
        <v>5306</v>
      </c>
      <c r="C15" s="159" t="s">
        <v>336</v>
      </c>
      <c r="D15" s="159">
        <v>610</v>
      </c>
      <c r="E15" s="159">
        <v>501496.66</v>
      </c>
      <c r="F15" s="159">
        <v>0</v>
      </c>
      <c r="G15" s="159">
        <v>0</v>
      </c>
      <c r="H15" s="159">
        <v>0</v>
      </c>
      <c r="I15" s="159">
        <v>0</v>
      </c>
      <c r="J15" s="159">
        <v>0</v>
      </c>
      <c r="K15" s="159">
        <v>0</v>
      </c>
      <c r="L15" s="159">
        <v>501496.66</v>
      </c>
      <c r="M15" s="159">
        <v>822.13</v>
      </c>
      <c r="N15" s="159">
        <v>222.64</v>
      </c>
      <c r="O15" s="304">
        <v>135810.4</v>
      </c>
      <c r="P15" s="159">
        <v>41</v>
      </c>
      <c r="Q15" s="160">
        <v>115234.4</v>
      </c>
      <c r="R15" s="211"/>
      <c r="S15" s="161">
        <v>5306</v>
      </c>
      <c r="T15" s="159" t="s">
        <v>336</v>
      </c>
      <c r="U15" s="162">
        <v>642</v>
      </c>
      <c r="V15" s="163">
        <v>365464.16</v>
      </c>
      <c r="W15" s="163">
        <v>0</v>
      </c>
      <c r="X15" s="163">
        <v>0</v>
      </c>
      <c r="Y15" s="163">
        <v>0</v>
      </c>
      <c r="Z15" s="163">
        <v>0</v>
      </c>
      <c r="AA15" s="163">
        <v>0</v>
      </c>
      <c r="AB15" s="163">
        <v>0</v>
      </c>
      <c r="AC15" s="163">
        <f t="shared" si="2"/>
        <v>365464.16</v>
      </c>
      <c r="AD15" s="164">
        <f t="shared" si="3"/>
        <v>569.26</v>
      </c>
      <c r="AE15" s="164">
        <f t="shared" si="10"/>
        <v>0</v>
      </c>
      <c r="AF15" s="164">
        <f t="shared" si="4"/>
        <v>0</v>
      </c>
      <c r="AG15" s="164"/>
      <c r="AH15" s="165">
        <f t="shared" si="5"/>
        <v>0</v>
      </c>
      <c r="AI15" s="168">
        <f>AI14+1</f>
        <v>3</v>
      </c>
      <c r="AJ15" s="157">
        <f t="shared" si="7"/>
        <v>115234.4</v>
      </c>
      <c r="AK15" s="149"/>
      <c r="AL15" s="188">
        <f t="shared" si="8"/>
        <v>57617.2</v>
      </c>
      <c r="AM15" s="149"/>
      <c r="AN15" s="216">
        <f>ROUND(AL15*AN$2,2)</f>
        <v>33153.360000000001</v>
      </c>
    </row>
    <row r="16" spans="1:40" x14ac:dyDescent="0.25">
      <c r="A16" s="167">
        <f t="shared" si="1"/>
        <v>0</v>
      </c>
      <c r="B16" s="186">
        <v>6069</v>
      </c>
      <c r="C16" s="159" t="s">
        <v>381</v>
      </c>
      <c r="D16" s="159">
        <v>77</v>
      </c>
      <c r="E16" s="159">
        <v>66858.19</v>
      </c>
      <c r="F16" s="159">
        <v>0</v>
      </c>
      <c r="G16" s="159">
        <v>0</v>
      </c>
      <c r="H16" s="159">
        <v>0</v>
      </c>
      <c r="I16" s="159">
        <v>0</v>
      </c>
      <c r="J16" s="159">
        <v>0</v>
      </c>
      <c r="K16" s="159">
        <v>0</v>
      </c>
      <c r="L16" s="159">
        <v>66858.19</v>
      </c>
      <c r="M16" s="159">
        <v>868.29</v>
      </c>
      <c r="N16" s="159">
        <v>268.8</v>
      </c>
      <c r="O16" s="304">
        <v>20697.600000000002</v>
      </c>
      <c r="P16" s="159">
        <v>112</v>
      </c>
      <c r="Q16" s="160">
        <v>17561.8</v>
      </c>
      <c r="R16" s="211"/>
      <c r="S16" s="161">
        <v>6069</v>
      </c>
      <c r="T16" s="159" t="s">
        <v>381</v>
      </c>
      <c r="U16" s="162">
        <v>72</v>
      </c>
      <c r="V16" s="163">
        <v>21658.71</v>
      </c>
      <c r="W16" s="163">
        <v>0</v>
      </c>
      <c r="X16" s="163">
        <v>0</v>
      </c>
      <c r="Y16" s="163">
        <v>0</v>
      </c>
      <c r="Z16" s="163">
        <v>0</v>
      </c>
      <c r="AA16" s="163">
        <v>0</v>
      </c>
      <c r="AB16" s="163">
        <v>0</v>
      </c>
      <c r="AC16" s="163">
        <f t="shared" si="2"/>
        <v>21658.71</v>
      </c>
      <c r="AD16" s="164">
        <f t="shared" si="3"/>
        <v>300.82</v>
      </c>
      <c r="AE16" s="164">
        <f t="shared" si="10"/>
        <v>0</v>
      </c>
      <c r="AF16" s="164">
        <f t="shared" si="4"/>
        <v>0</v>
      </c>
      <c r="AG16" s="164"/>
      <c r="AH16" s="165">
        <f t="shared" si="5"/>
        <v>0</v>
      </c>
      <c r="AI16" s="168">
        <f>AI15+1</f>
        <v>4</v>
      </c>
      <c r="AJ16" s="157">
        <f t="shared" si="7"/>
        <v>17561.8</v>
      </c>
      <c r="AK16" s="149"/>
      <c r="AL16" s="188">
        <f t="shared" si="8"/>
        <v>8780.9</v>
      </c>
      <c r="AM16" s="149"/>
      <c r="AN16" s="216">
        <f>ROUND(AL16*AN$2,2)</f>
        <v>5052.59</v>
      </c>
    </row>
    <row r="17" spans="1:40" x14ac:dyDescent="0.25">
      <c r="A17" s="167">
        <f t="shared" si="1"/>
        <v>0</v>
      </c>
      <c r="B17" s="186">
        <v>6321</v>
      </c>
      <c r="C17" s="159" t="s">
        <v>399</v>
      </c>
      <c r="D17" s="159">
        <v>1207</v>
      </c>
      <c r="E17" s="159">
        <v>735161.39</v>
      </c>
      <c r="F17" s="159">
        <v>0</v>
      </c>
      <c r="G17" s="159">
        <v>0</v>
      </c>
      <c r="H17" s="159">
        <v>0</v>
      </c>
      <c r="I17" s="159">
        <v>0</v>
      </c>
      <c r="J17" s="159">
        <v>0</v>
      </c>
      <c r="K17" s="159">
        <v>0</v>
      </c>
      <c r="L17" s="159">
        <v>735161.39</v>
      </c>
      <c r="M17" s="159">
        <v>609.08000000000004</v>
      </c>
      <c r="N17" s="159">
        <v>9.59</v>
      </c>
      <c r="O17" s="304">
        <v>11575.13</v>
      </c>
      <c r="P17" s="159">
        <v>120</v>
      </c>
      <c r="Q17" s="160">
        <v>9821.44</v>
      </c>
      <c r="R17" s="211"/>
      <c r="S17" s="161">
        <v>6321</v>
      </c>
      <c r="T17" s="159" t="s">
        <v>399</v>
      </c>
      <c r="U17" s="162">
        <v>1192</v>
      </c>
      <c r="V17" s="163">
        <v>587666.61</v>
      </c>
      <c r="W17" s="163">
        <v>337.92</v>
      </c>
      <c r="X17" s="163">
        <v>0</v>
      </c>
      <c r="Y17" s="163">
        <v>0</v>
      </c>
      <c r="Z17" s="163">
        <v>0</v>
      </c>
      <c r="AA17" s="163">
        <v>0</v>
      </c>
      <c r="AB17" s="163">
        <v>0</v>
      </c>
      <c r="AC17" s="163">
        <f t="shared" si="2"/>
        <v>587328.68999999994</v>
      </c>
      <c r="AD17" s="164">
        <f t="shared" si="3"/>
        <v>492.73</v>
      </c>
      <c r="AE17" s="164">
        <f t="shared" si="10"/>
        <v>0</v>
      </c>
      <c r="AF17" s="164">
        <f t="shared" si="4"/>
        <v>0</v>
      </c>
      <c r="AG17" s="164"/>
      <c r="AH17" s="165">
        <f t="shared" si="5"/>
        <v>0</v>
      </c>
      <c r="AI17" s="168">
        <f>AI16+1</f>
        <v>5</v>
      </c>
      <c r="AJ17" s="157">
        <f t="shared" si="7"/>
        <v>9821.44</v>
      </c>
      <c r="AK17" s="149"/>
      <c r="AL17" s="188">
        <f t="shared" si="8"/>
        <v>4910.72</v>
      </c>
      <c r="AM17" s="149"/>
      <c r="AN17" s="216">
        <f>ROUND(AL17*AN$2,2)</f>
        <v>2825.66</v>
      </c>
    </row>
    <row r="18" spans="1:40" hidden="1" x14ac:dyDescent="0.25">
      <c r="A18" s="167">
        <f t="shared" ref="A18:A66" si="11">B18-S18</f>
        <v>0</v>
      </c>
      <c r="B18" s="186">
        <v>7</v>
      </c>
      <c r="C18" s="159" t="s">
        <v>0</v>
      </c>
      <c r="D18" s="159">
        <v>741</v>
      </c>
      <c r="E18" s="159">
        <v>302692.62</v>
      </c>
      <c r="F18" s="159">
        <v>0</v>
      </c>
      <c r="G18" s="159">
        <v>0</v>
      </c>
      <c r="H18" s="159">
        <v>0</v>
      </c>
      <c r="I18" s="159">
        <v>0</v>
      </c>
      <c r="J18" s="159">
        <v>0</v>
      </c>
      <c r="K18" s="159">
        <v>0</v>
      </c>
      <c r="L18" s="159">
        <v>302692.62</v>
      </c>
      <c r="M18" s="159">
        <v>408.49</v>
      </c>
      <c r="N18" s="159">
        <v>0</v>
      </c>
      <c r="O18" s="304">
        <v>0</v>
      </c>
      <c r="P18" s="159"/>
      <c r="Q18" s="160">
        <v>0</v>
      </c>
      <c r="R18" s="211"/>
      <c r="S18" s="161">
        <v>7</v>
      </c>
      <c r="T18" s="159" t="s">
        <v>0</v>
      </c>
      <c r="U18" s="162">
        <v>771</v>
      </c>
      <c r="V18" s="163">
        <v>312029.05</v>
      </c>
      <c r="W18" s="163">
        <v>0</v>
      </c>
      <c r="X18" s="163">
        <v>0</v>
      </c>
      <c r="Y18" s="163">
        <v>0</v>
      </c>
      <c r="Z18" s="163">
        <v>0</v>
      </c>
      <c r="AA18" s="163">
        <v>125.19</v>
      </c>
      <c r="AB18" s="163">
        <v>0</v>
      </c>
      <c r="AC18" s="163">
        <f t="shared" ref="AC18:AC65" si="12">V18-W18-X18-Y18-Z18-AA18-AB18</f>
        <v>311903.86</v>
      </c>
      <c r="AD18" s="164">
        <f t="shared" ref="AD18:AD33" si="13">ROUND((AC18/U18),2)</f>
        <v>404.54</v>
      </c>
      <c r="AE18" s="164">
        <f t="shared" si="10"/>
        <v>0</v>
      </c>
      <c r="AF18" s="164">
        <f t="shared" ref="AF18:AF65" si="14">U18*AE18</f>
        <v>0</v>
      </c>
      <c r="AG18" s="164"/>
      <c r="AH18" s="165">
        <f t="shared" ref="AH18:AH65" si="15">AG18*AH$426</f>
        <v>0</v>
      </c>
      <c r="AI18" s="166"/>
      <c r="AJ18" s="157">
        <f t="shared" ref="AJ18:AJ66" si="16">IF(AH18=0,Q18)</f>
        <v>0</v>
      </c>
      <c r="AK18" s="149"/>
      <c r="AM18" s="149"/>
    </row>
    <row r="19" spans="1:40" hidden="1" x14ac:dyDescent="0.25">
      <c r="A19" s="167">
        <f t="shared" si="11"/>
        <v>0</v>
      </c>
      <c r="B19" s="186">
        <v>14</v>
      </c>
      <c r="C19" s="159" t="s">
        <v>1</v>
      </c>
      <c r="D19" s="159">
        <v>1689</v>
      </c>
      <c r="E19" s="159">
        <v>961613.48</v>
      </c>
      <c r="F19" s="159">
        <v>0</v>
      </c>
      <c r="G19" s="159">
        <v>0</v>
      </c>
      <c r="H19" s="159">
        <v>0</v>
      </c>
      <c r="I19" s="159">
        <v>0</v>
      </c>
      <c r="J19" s="159">
        <v>0</v>
      </c>
      <c r="K19" s="159">
        <v>0</v>
      </c>
      <c r="L19" s="159">
        <v>961613.48</v>
      </c>
      <c r="M19" s="159">
        <v>569.34</v>
      </c>
      <c r="N19" s="159">
        <v>0</v>
      </c>
      <c r="O19" s="304">
        <v>0</v>
      </c>
      <c r="P19" s="159"/>
      <c r="Q19" s="160">
        <v>0</v>
      </c>
      <c r="R19" s="211"/>
      <c r="S19" s="161">
        <v>14</v>
      </c>
      <c r="T19" s="159" t="s">
        <v>1</v>
      </c>
      <c r="U19" s="162">
        <v>1663</v>
      </c>
      <c r="V19" s="163">
        <v>974919.13</v>
      </c>
      <c r="W19" s="163">
        <v>0</v>
      </c>
      <c r="X19" s="163">
        <v>0</v>
      </c>
      <c r="Y19" s="163">
        <v>0</v>
      </c>
      <c r="Z19" s="163">
        <v>0</v>
      </c>
      <c r="AA19" s="163">
        <v>0</v>
      </c>
      <c r="AB19" s="163">
        <v>0</v>
      </c>
      <c r="AC19" s="163">
        <f t="shared" si="12"/>
        <v>974919.13</v>
      </c>
      <c r="AD19" s="164">
        <f t="shared" si="13"/>
        <v>586.24</v>
      </c>
      <c r="AE19" s="164">
        <f t="shared" si="10"/>
        <v>0</v>
      </c>
      <c r="AF19" s="164">
        <f t="shared" si="14"/>
        <v>0</v>
      </c>
      <c r="AG19" s="164"/>
      <c r="AH19" s="165">
        <f t="shared" si="15"/>
        <v>0</v>
      </c>
      <c r="AI19" s="166"/>
      <c r="AJ19" s="157">
        <f t="shared" si="16"/>
        <v>0</v>
      </c>
      <c r="AK19" s="149"/>
      <c r="AM19" s="149"/>
    </row>
    <row r="20" spans="1:40" hidden="1" x14ac:dyDescent="0.25">
      <c r="A20" s="167">
        <f t="shared" si="11"/>
        <v>0</v>
      </c>
      <c r="B20" s="186">
        <v>63</v>
      </c>
      <c r="C20" s="159" t="s">
        <v>2</v>
      </c>
      <c r="D20" s="159">
        <v>424</v>
      </c>
      <c r="E20" s="159">
        <v>204042</v>
      </c>
      <c r="F20" s="159">
        <v>0</v>
      </c>
      <c r="G20" s="159">
        <v>0</v>
      </c>
      <c r="H20" s="159">
        <v>0</v>
      </c>
      <c r="I20" s="159">
        <v>0</v>
      </c>
      <c r="J20" s="159">
        <v>0</v>
      </c>
      <c r="K20" s="159">
        <v>0</v>
      </c>
      <c r="L20" s="159">
        <v>204042</v>
      </c>
      <c r="M20" s="159">
        <v>481.23</v>
      </c>
      <c r="N20" s="159">
        <v>0</v>
      </c>
      <c r="O20" s="304">
        <v>0</v>
      </c>
      <c r="P20" s="159"/>
      <c r="Q20" s="160">
        <v>0</v>
      </c>
      <c r="R20" s="211"/>
      <c r="S20" s="161">
        <v>63</v>
      </c>
      <c r="T20" s="159" t="s">
        <v>2</v>
      </c>
      <c r="U20" s="162">
        <v>417</v>
      </c>
      <c r="V20" s="163">
        <v>234910.78</v>
      </c>
      <c r="W20" s="163">
        <v>0</v>
      </c>
      <c r="X20" s="163">
        <v>0</v>
      </c>
      <c r="Y20" s="163">
        <v>0</v>
      </c>
      <c r="Z20" s="163">
        <v>0</v>
      </c>
      <c r="AA20" s="163">
        <v>0</v>
      </c>
      <c r="AB20" s="163">
        <v>0</v>
      </c>
      <c r="AC20" s="163">
        <f t="shared" si="12"/>
        <v>234910.78</v>
      </c>
      <c r="AD20" s="164">
        <f t="shared" si="13"/>
        <v>563.34</v>
      </c>
      <c r="AE20" s="164">
        <f t="shared" si="10"/>
        <v>0</v>
      </c>
      <c r="AF20" s="164">
        <f t="shared" si="14"/>
        <v>0</v>
      </c>
      <c r="AG20" s="164"/>
      <c r="AH20" s="165">
        <f t="shared" si="15"/>
        <v>0</v>
      </c>
      <c r="AI20" s="166"/>
      <c r="AJ20" s="157">
        <f t="shared" si="16"/>
        <v>0</v>
      </c>
      <c r="AK20" s="149"/>
      <c r="AM20" s="149"/>
    </row>
    <row r="21" spans="1:40" hidden="1" x14ac:dyDescent="0.25">
      <c r="A21" s="167">
        <f t="shared" si="11"/>
        <v>0</v>
      </c>
      <c r="B21" s="186">
        <v>70</v>
      </c>
      <c r="C21" s="159" t="s">
        <v>3</v>
      </c>
      <c r="D21" s="159">
        <v>749</v>
      </c>
      <c r="E21" s="159">
        <v>201717.88</v>
      </c>
      <c r="F21" s="159">
        <v>0</v>
      </c>
      <c r="G21" s="159">
        <v>0</v>
      </c>
      <c r="H21" s="159">
        <v>0</v>
      </c>
      <c r="I21" s="159">
        <v>0</v>
      </c>
      <c r="J21" s="159">
        <v>0</v>
      </c>
      <c r="K21" s="159">
        <v>0</v>
      </c>
      <c r="L21" s="159">
        <v>201717.88</v>
      </c>
      <c r="M21" s="159">
        <v>269.32</v>
      </c>
      <c r="N21" s="159">
        <v>0</v>
      </c>
      <c r="O21" s="304">
        <v>0</v>
      </c>
      <c r="P21" s="159"/>
      <c r="Q21" s="160">
        <v>0</v>
      </c>
      <c r="R21" s="211"/>
      <c r="S21" s="161">
        <v>70</v>
      </c>
      <c r="T21" s="159" t="s">
        <v>3</v>
      </c>
      <c r="U21" s="162">
        <v>733</v>
      </c>
      <c r="V21" s="163">
        <v>211935.53</v>
      </c>
      <c r="W21" s="163">
        <v>0</v>
      </c>
      <c r="X21" s="163">
        <v>0</v>
      </c>
      <c r="Y21" s="163">
        <v>0</v>
      </c>
      <c r="Z21" s="163">
        <v>0</v>
      </c>
      <c r="AA21" s="163">
        <v>0</v>
      </c>
      <c r="AB21" s="163">
        <v>0</v>
      </c>
      <c r="AC21" s="163">
        <f t="shared" si="12"/>
        <v>211935.53</v>
      </c>
      <c r="AD21" s="164">
        <f t="shared" si="13"/>
        <v>289.13</v>
      </c>
      <c r="AE21" s="164">
        <f t="shared" si="10"/>
        <v>0</v>
      </c>
      <c r="AF21" s="164">
        <f t="shared" si="14"/>
        <v>0</v>
      </c>
      <c r="AG21" s="164"/>
      <c r="AH21" s="165">
        <f t="shared" si="15"/>
        <v>0</v>
      </c>
      <c r="AI21" s="166"/>
      <c r="AJ21" s="157">
        <f t="shared" si="16"/>
        <v>0</v>
      </c>
      <c r="AK21" s="149"/>
      <c r="AM21" s="149"/>
    </row>
    <row r="22" spans="1:40" hidden="1" x14ac:dyDescent="0.25">
      <c r="A22" s="167">
        <f t="shared" si="11"/>
        <v>0</v>
      </c>
      <c r="B22" s="186">
        <v>84</v>
      </c>
      <c r="C22" s="159" t="s">
        <v>4</v>
      </c>
      <c r="D22" s="159">
        <v>220</v>
      </c>
      <c r="E22" s="159">
        <v>211288.4</v>
      </c>
      <c r="F22" s="159">
        <v>0</v>
      </c>
      <c r="G22" s="159">
        <v>0</v>
      </c>
      <c r="H22" s="159">
        <v>0</v>
      </c>
      <c r="I22" s="159">
        <v>0</v>
      </c>
      <c r="J22" s="159">
        <v>0</v>
      </c>
      <c r="K22" s="159">
        <v>0</v>
      </c>
      <c r="L22" s="159">
        <v>211288.4</v>
      </c>
      <c r="M22" s="159">
        <v>960.4</v>
      </c>
      <c r="N22" s="159">
        <v>360.91</v>
      </c>
      <c r="O22" s="304">
        <v>79400.200000000012</v>
      </c>
      <c r="P22" s="159">
        <v>71</v>
      </c>
      <c r="Q22" s="160">
        <v>67370.64</v>
      </c>
      <c r="R22" s="211"/>
      <c r="S22" s="161">
        <v>84</v>
      </c>
      <c r="T22" s="159" t="s">
        <v>4</v>
      </c>
      <c r="U22" s="162">
        <v>219</v>
      </c>
      <c r="V22" s="163">
        <v>231986.36</v>
      </c>
      <c r="W22" s="163">
        <v>0</v>
      </c>
      <c r="X22" s="163">
        <v>0</v>
      </c>
      <c r="Y22" s="163">
        <v>0</v>
      </c>
      <c r="Z22" s="163">
        <v>0</v>
      </c>
      <c r="AA22" s="163">
        <v>0</v>
      </c>
      <c r="AB22" s="163">
        <v>0</v>
      </c>
      <c r="AC22" s="163">
        <f t="shared" si="12"/>
        <v>231986.36</v>
      </c>
      <c r="AD22" s="164">
        <f t="shared" si="13"/>
        <v>1059.3</v>
      </c>
      <c r="AE22" s="164">
        <f t="shared" si="10"/>
        <v>436</v>
      </c>
      <c r="AF22" s="164">
        <f t="shared" si="14"/>
        <v>95484</v>
      </c>
      <c r="AG22" s="169">
        <f>AF22/AF$424</f>
        <v>3.6059756686145974</v>
      </c>
      <c r="AH22" s="165">
        <f t="shared" si="15"/>
        <v>45074695.857682467</v>
      </c>
      <c r="AI22" s="166"/>
      <c r="AJ22" s="157" t="b">
        <f t="shared" si="16"/>
        <v>0</v>
      </c>
      <c r="AK22" s="149"/>
      <c r="AM22" s="149"/>
    </row>
    <row r="23" spans="1:40" hidden="1" x14ac:dyDescent="0.25">
      <c r="A23" s="167">
        <f t="shared" si="11"/>
        <v>0</v>
      </c>
      <c r="B23" s="186">
        <v>105</v>
      </c>
      <c r="C23" s="159" t="s">
        <v>6</v>
      </c>
      <c r="D23" s="159">
        <v>462</v>
      </c>
      <c r="E23" s="159">
        <v>357736.31</v>
      </c>
      <c r="F23" s="159">
        <v>0</v>
      </c>
      <c r="G23" s="159">
        <v>0</v>
      </c>
      <c r="H23" s="159">
        <v>0</v>
      </c>
      <c r="I23" s="159">
        <v>0</v>
      </c>
      <c r="J23" s="159">
        <v>0</v>
      </c>
      <c r="K23" s="159">
        <v>0</v>
      </c>
      <c r="L23" s="159">
        <v>357736.31</v>
      </c>
      <c r="M23" s="159">
        <v>774.32</v>
      </c>
      <c r="N23" s="159">
        <v>174.83</v>
      </c>
      <c r="O23" s="304">
        <v>80771.460000000006</v>
      </c>
      <c r="P23" s="159">
        <v>70</v>
      </c>
      <c r="Q23" s="160">
        <v>68534.149999999994</v>
      </c>
      <c r="R23" s="211"/>
      <c r="S23" s="161">
        <v>105</v>
      </c>
      <c r="T23" s="159" t="s">
        <v>6</v>
      </c>
      <c r="U23" s="162">
        <v>454</v>
      </c>
      <c r="V23" s="163">
        <v>357448.91</v>
      </c>
      <c r="W23" s="163">
        <v>0</v>
      </c>
      <c r="X23" s="163">
        <v>0</v>
      </c>
      <c r="Y23" s="163">
        <v>0</v>
      </c>
      <c r="Z23" s="163">
        <v>0</v>
      </c>
      <c r="AA23" s="163">
        <v>0</v>
      </c>
      <c r="AB23" s="163">
        <v>0</v>
      </c>
      <c r="AC23" s="163">
        <f t="shared" si="12"/>
        <v>357448.91</v>
      </c>
      <c r="AD23" s="164">
        <f t="shared" si="13"/>
        <v>787.33</v>
      </c>
      <c r="AE23" s="164">
        <f t="shared" si="10"/>
        <v>164.03</v>
      </c>
      <c r="AF23" s="164">
        <f t="shared" si="14"/>
        <v>74469.62</v>
      </c>
      <c r="AG23" s="169">
        <f>AF23/AF$424</f>
        <v>2.8123626761653782</v>
      </c>
      <c r="AH23" s="165">
        <f t="shared" si="15"/>
        <v>35154533.452067226</v>
      </c>
      <c r="AI23" s="166"/>
      <c r="AJ23" s="157" t="b">
        <f t="shared" si="16"/>
        <v>0</v>
      </c>
      <c r="AK23" s="149"/>
      <c r="AM23" s="149"/>
    </row>
    <row r="24" spans="1:40" hidden="1" x14ac:dyDescent="0.25">
      <c r="A24" s="167">
        <f t="shared" si="11"/>
        <v>0</v>
      </c>
      <c r="B24" s="186">
        <v>112</v>
      </c>
      <c r="C24" s="159" t="s">
        <v>7</v>
      </c>
      <c r="D24" s="159">
        <v>1490</v>
      </c>
      <c r="E24" s="159">
        <v>603152.96</v>
      </c>
      <c r="F24" s="159">
        <v>0</v>
      </c>
      <c r="G24" s="159">
        <v>0</v>
      </c>
      <c r="H24" s="159">
        <v>0</v>
      </c>
      <c r="I24" s="159">
        <v>0</v>
      </c>
      <c r="J24" s="159">
        <v>0</v>
      </c>
      <c r="K24" s="159">
        <v>0</v>
      </c>
      <c r="L24" s="159">
        <v>603152.96</v>
      </c>
      <c r="M24" s="159">
        <v>404.8</v>
      </c>
      <c r="N24" s="159">
        <v>0</v>
      </c>
      <c r="O24" s="304">
        <v>0</v>
      </c>
      <c r="P24" s="159"/>
      <c r="Q24" s="160">
        <v>0</v>
      </c>
      <c r="R24" s="211"/>
      <c r="S24" s="170">
        <v>112</v>
      </c>
      <c r="T24" s="171" t="s">
        <v>7</v>
      </c>
      <c r="U24" s="172">
        <v>1513</v>
      </c>
      <c r="V24" s="173">
        <v>619037.41</v>
      </c>
      <c r="W24" s="173">
        <v>0</v>
      </c>
      <c r="X24" s="173">
        <v>0</v>
      </c>
      <c r="Y24" s="173">
        <v>0</v>
      </c>
      <c r="Z24" s="173">
        <v>0</v>
      </c>
      <c r="AA24" s="173">
        <v>0</v>
      </c>
      <c r="AB24" s="173">
        <v>0</v>
      </c>
      <c r="AC24" s="173">
        <f t="shared" si="12"/>
        <v>619037.41</v>
      </c>
      <c r="AD24" s="173">
        <f t="shared" si="13"/>
        <v>409.15</v>
      </c>
      <c r="AE24" s="173">
        <f t="shared" si="10"/>
        <v>0</v>
      </c>
      <c r="AF24" s="173">
        <f t="shared" si="14"/>
        <v>0</v>
      </c>
      <c r="AG24" s="173"/>
      <c r="AH24" s="165">
        <f t="shared" si="15"/>
        <v>0</v>
      </c>
      <c r="AI24" s="166"/>
      <c r="AJ24" s="157">
        <f t="shared" si="16"/>
        <v>0</v>
      </c>
      <c r="AK24" s="149"/>
      <c r="AM24" s="149"/>
    </row>
    <row r="25" spans="1:40" hidden="1" x14ac:dyDescent="0.25">
      <c r="A25" s="167">
        <f t="shared" si="11"/>
        <v>0</v>
      </c>
      <c r="B25" s="186">
        <v>119</v>
      </c>
      <c r="C25" s="159" t="s">
        <v>8</v>
      </c>
      <c r="D25" s="159">
        <v>1601</v>
      </c>
      <c r="E25" s="159">
        <v>849479.57</v>
      </c>
      <c r="F25" s="159">
        <v>0</v>
      </c>
      <c r="G25" s="159">
        <v>0</v>
      </c>
      <c r="H25" s="159">
        <v>0</v>
      </c>
      <c r="I25" s="159">
        <v>0</v>
      </c>
      <c r="J25" s="159">
        <v>0</v>
      </c>
      <c r="K25" s="159">
        <v>0</v>
      </c>
      <c r="L25" s="159">
        <v>849479.57</v>
      </c>
      <c r="M25" s="159">
        <v>530.59</v>
      </c>
      <c r="N25" s="159">
        <v>0</v>
      </c>
      <c r="O25" s="304">
        <v>0</v>
      </c>
      <c r="P25" s="159"/>
      <c r="Q25" s="160">
        <v>0</v>
      </c>
      <c r="R25" s="211"/>
      <c r="S25" s="161">
        <v>119</v>
      </c>
      <c r="T25" s="159" t="s">
        <v>8</v>
      </c>
      <c r="U25" s="162">
        <v>1642</v>
      </c>
      <c r="V25" s="163">
        <v>865281.69</v>
      </c>
      <c r="W25" s="163">
        <v>0</v>
      </c>
      <c r="X25" s="163">
        <v>0</v>
      </c>
      <c r="Y25" s="163">
        <v>4230.63</v>
      </c>
      <c r="Z25" s="163">
        <v>0</v>
      </c>
      <c r="AA25" s="163">
        <v>0</v>
      </c>
      <c r="AB25" s="163">
        <v>0</v>
      </c>
      <c r="AC25" s="163">
        <f t="shared" si="12"/>
        <v>861051.05999999994</v>
      </c>
      <c r="AD25" s="164">
        <f t="shared" si="13"/>
        <v>524.39</v>
      </c>
      <c r="AE25" s="164">
        <f t="shared" si="10"/>
        <v>0</v>
      </c>
      <c r="AF25" s="164">
        <f t="shared" si="14"/>
        <v>0</v>
      </c>
      <c r="AG25" s="164"/>
      <c r="AH25" s="165">
        <f t="shared" si="15"/>
        <v>0</v>
      </c>
      <c r="AI25" s="166"/>
      <c r="AJ25" s="157">
        <f t="shared" si="16"/>
        <v>0</v>
      </c>
      <c r="AK25" s="149"/>
      <c r="AM25" s="149"/>
    </row>
    <row r="26" spans="1:40" hidden="1" x14ac:dyDescent="0.25">
      <c r="A26" s="167">
        <f t="shared" si="11"/>
        <v>0</v>
      </c>
      <c r="B26" s="186">
        <v>140</v>
      </c>
      <c r="C26" s="159" t="s">
        <v>10</v>
      </c>
      <c r="D26" s="159">
        <v>2427</v>
      </c>
      <c r="E26" s="159">
        <v>1363146.38</v>
      </c>
      <c r="F26" s="159">
        <v>237.5</v>
      </c>
      <c r="G26" s="159">
        <v>921.73</v>
      </c>
      <c r="H26" s="159">
        <v>0</v>
      </c>
      <c r="I26" s="159">
        <v>0</v>
      </c>
      <c r="J26" s="159">
        <v>0</v>
      </c>
      <c r="K26" s="159">
        <v>0</v>
      </c>
      <c r="L26" s="159">
        <v>1361987.15</v>
      </c>
      <c r="M26" s="159">
        <v>561.17999999999995</v>
      </c>
      <c r="N26" s="159">
        <v>0</v>
      </c>
      <c r="O26" s="304">
        <v>0</v>
      </c>
      <c r="P26" s="159"/>
      <c r="Q26" s="160">
        <v>0</v>
      </c>
      <c r="R26" s="211"/>
      <c r="S26" s="161">
        <v>140</v>
      </c>
      <c r="T26" s="159" t="s">
        <v>10</v>
      </c>
      <c r="U26" s="162">
        <v>2400</v>
      </c>
      <c r="V26" s="163">
        <v>1342171.54</v>
      </c>
      <c r="W26" s="163">
        <v>175</v>
      </c>
      <c r="X26" s="163">
        <v>5075.66</v>
      </c>
      <c r="Y26" s="163">
        <v>0</v>
      </c>
      <c r="Z26" s="163">
        <v>0</v>
      </c>
      <c r="AA26" s="163">
        <v>0</v>
      </c>
      <c r="AB26" s="163">
        <v>0</v>
      </c>
      <c r="AC26" s="163">
        <f t="shared" si="12"/>
        <v>1336920.8800000001</v>
      </c>
      <c r="AD26" s="164">
        <f t="shared" si="13"/>
        <v>557.04999999999995</v>
      </c>
      <c r="AE26" s="164">
        <f t="shared" si="10"/>
        <v>0</v>
      </c>
      <c r="AF26" s="164">
        <f t="shared" si="14"/>
        <v>0</v>
      </c>
      <c r="AG26" s="164"/>
      <c r="AH26" s="165">
        <f t="shared" si="15"/>
        <v>0</v>
      </c>
      <c r="AI26" s="166"/>
      <c r="AJ26" s="157">
        <f t="shared" si="16"/>
        <v>0</v>
      </c>
      <c r="AK26" s="149"/>
      <c r="AM26" s="149"/>
    </row>
    <row r="27" spans="1:40" hidden="1" x14ac:dyDescent="0.25">
      <c r="A27" s="167">
        <f t="shared" si="11"/>
        <v>0</v>
      </c>
      <c r="B27" s="186">
        <v>147</v>
      </c>
      <c r="C27" s="159" t="s">
        <v>11</v>
      </c>
      <c r="D27" s="159">
        <v>15497</v>
      </c>
      <c r="E27" s="159">
        <v>2907429.71</v>
      </c>
      <c r="F27" s="159">
        <v>0</v>
      </c>
      <c r="G27" s="159">
        <v>0</v>
      </c>
      <c r="H27" s="159">
        <v>0</v>
      </c>
      <c r="I27" s="159">
        <v>0</v>
      </c>
      <c r="J27" s="159">
        <v>0</v>
      </c>
      <c r="K27" s="159">
        <v>0</v>
      </c>
      <c r="L27" s="159">
        <v>2907429.71</v>
      </c>
      <c r="M27" s="159">
        <v>187.61</v>
      </c>
      <c r="N27" s="159">
        <v>0</v>
      </c>
      <c r="O27" s="304">
        <v>0</v>
      </c>
      <c r="P27" s="159"/>
      <c r="Q27" s="160">
        <v>0</v>
      </c>
      <c r="R27" s="211"/>
      <c r="S27" s="170">
        <v>147</v>
      </c>
      <c r="T27" s="171" t="s">
        <v>11</v>
      </c>
      <c r="U27" s="172">
        <v>15434</v>
      </c>
      <c r="V27" s="173">
        <v>2793065.08</v>
      </c>
      <c r="W27" s="173">
        <v>0</v>
      </c>
      <c r="X27" s="173">
        <v>0</v>
      </c>
      <c r="Y27" s="173">
        <v>0</v>
      </c>
      <c r="Z27" s="173">
        <v>0</v>
      </c>
      <c r="AA27" s="173">
        <v>0</v>
      </c>
      <c r="AB27" s="173">
        <v>0</v>
      </c>
      <c r="AC27" s="173">
        <f t="shared" si="12"/>
        <v>2793065.08</v>
      </c>
      <c r="AD27" s="173">
        <f t="shared" si="13"/>
        <v>180.97</v>
      </c>
      <c r="AE27" s="173">
        <f t="shared" si="10"/>
        <v>0</v>
      </c>
      <c r="AF27" s="173">
        <f t="shared" si="14"/>
        <v>0</v>
      </c>
      <c r="AG27" s="173"/>
      <c r="AH27" s="165">
        <f t="shared" si="15"/>
        <v>0</v>
      </c>
      <c r="AI27" s="166"/>
      <c r="AJ27" s="157">
        <f t="shared" si="16"/>
        <v>0</v>
      </c>
      <c r="AK27" s="149"/>
      <c r="AM27" s="149"/>
    </row>
    <row r="28" spans="1:40" hidden="1" x14ac:dyDescent="0.25">
      <c r="A28" s="167">
        <f t="shared" si="11"/>
        <v>0</v>
      </c>
      <c r="B28" s="186">
        <v>154</v>
      </c>
      <c r="C28" s="159" t="s">
        <v>12</v>
      </c>
      <c r="D28" s="159">
        <v>1249</v>
      </c>
      <c r="E28" s="159">
        <v>526132.29</v>
      </c>
      <c r="F28" s="159">
        <v>0</v>
      </c>
      <c r="G28" s="159">
        <v>9081.4500000000007</v>
      </c>
      <c r="H28" s="159">
        <v>0</v>
      </c>
      <c r="I28" s="159">
        <v>0</v>
      </c>
      <c r="J28" s="159">
        <v>0</v>
      </c>
      <c r="K28" s="159">
        <v>0</v>
      </c>
      <c r="L28" s="159">
        <v>517050.84</v>
      </c>
      <c r="M28" s="159">
        <v>413.97</v>
      </c>
      <c r="N28" s="159">
        <v>0</v>
      </c>
      <c r="O28" s="304">
        <v>0</v>
      </c>
      <c r="P28" s="159"/>
      <c r="Q28" s="160">
        <v>0</v>
      </c>
      <c r="R28" s="211"/>
      <c r="S28" s="161">
        <v>154</v>
      </c>
      <c r="T28" s="159" t="s">
        <v>12</v>
      </c>
      <c r="U28" s="162">
        <v>1325</v>
      </c>
      <c r="V28" s="163">
        <v>557670.80000000005</v>
      </c>
      <c r="W28" s="163">
        <v>0</v>
      </c>
      <c r="X28" s="163">
        <v>8911.4500000000007</v>
      </c>
      <c r="Y28" s="163">
        <v>0</v>
      </c>
      <c r="Z28" s="163">
        <v>0</v>
      </c>
      <c r="AA28" s="163">
        <v>0</v>
      </c>
      <c r="AB28" s="163">
        <v>0</v>
      </c>
      <c r="AC28" s="163">
        <f t="shared" si="12"/>
        <v>548759.35000000009</v>
      </c>
      <c r="AD28" s="164">
        <f t="shared" si="13"/>
        <v>414.16</v>
      </c>
      <c r="AE28" s="164">
        <f t="shared" si="10"/>
        <v>0</v>
      </c>
      <c r="AF28" s="164">
        <f t="shared" si="14"/>
        <v>0</v>
      </c>
      <c r="AG28" s="164"/>
      <c r="AH28" s="165">
        <f t="shared" si="15"/>
        <v>0</v>
      </c>
      <c r="AI28" s="166"/>
      <c r="AJ28" s="157">
        <f t="shared" si="16"/>
        <v>0</v>
      </c>
      <c r="AK28" s="149"/>
      <c r="AM28" s="149"/>
    </row>
    <row r="29" spans="1:40" hidden="1" x14ac:dyDescent="0.25">
      <c r="A29" s="167">
        <f t="shared" si="11"/>
        <v>0</v>
      </c>
      <c r="B29" s="186">
        <v>161</v>
      </c>
      <c r="C29" s="159" t="s">
        <v>13</v>
      </c>
      <c r="D29" s="159">
        <v>311</v>
      </c>
      <c r="E29" s="159">
        <v>234507.41</v>
      </c>
      <c r="F29" s="159">
        <v>0</v>
      </c>
      <c r="G29" s="159">
        <v>0</v>
      </c>
      <c r="H29" s="159">
        <v>0</v>
      </c>
      <c r="I29" s="159">
        <v>0</v>
      </c>
      <c r="J29" s="159">
        <v>0</v>
      </c>
      <c r="K29" s="159">
        <v>0</v>
      </c>
      <c r="L29" s="159">
        <v>234507.41</v>
      </c>
      <c r="M29" s="159">
        <v>754.04</v>
      </c>
      <c r="N29" s="159">
        <v>154.55000000000001</v>
      </c>
      <c r="O29" s="304">
        <v>48065.05</v>
      </c>
      <c r="P29" s="159">
        <v>87</v>
      </c>
      <c r="Q29" s="160">
        <v>40782.94</v>
      </c>
      <c r="R29" s="211"/>
      <c r="S29" s="161">
        <v>161</v>
      </c>
      <c r="T29" s="159" t="s">
        <v>13</v>
      </c>
      <c r="U29" s="162">
        <v>303</v>
      </c>
      <c r="V29" s="163">
        <v>235100.71</v>
      </c>
      <c r="W29" s="163">
        <v>0</v>
      </c>
      <c r="X29" s="163">
        <v>0</v>
      </c>
      <c r="Y29" s="163">
        <v>0</v>
      </c>
      <c r="Z29" s="163">
        <v>0</v>
      </c>
      <c r="AA29" s="163">
        <v>0</v>
      </c>
      <c r="AB29" s="163">
        <v>0</v>
      </c>
      <c r="AC29" s="163">
        <f t="shared" si="12"/>
        <v>235100.71</v>
      </c>
      <c r="AD29" s="164">
        <f t="shared" si="13"/>
        <v>775.91</v>
      </c>
      <c r="AE29" s="164">
        <f t="shared" si="10"/>
        <v>152.61000000000001</v>
      </c>
      <c r="AF29" s="164">
        <f t="shared" si="14"/>
        <v>46240.83</v>
      </c>
      <c r="AG29" s="169">
        <f>AF29/AF$424</f>
        <v>1.7462957969559709</v>
      </c>
      <c r="AH29" s="165">
        <f t="shared" si="15"/>
        <v>21828697.461949635</v>
      </c>
      <c r="AI29" s="166"/>
      <c r="AJ29" s="157" t="b">
        <f t="shared" si="16"/>
        <v>0</v>
      </c>
      <c r="AK29" s="149"/>
      <c r="AM29" s="149"/>
    </row>
    <row r="30" spans="1:40" hidden="1" x14ac:dyDescent="0.25">
      <c r="A30" s="167">
        <f t="shared" si="11"/>
        <v>0</v>
      </c>
      <c r="B30" s="186">
        <v>2450</v>
      </c>
      <c r="C30" s="159" t="s">
        <v>149</v>
      </c>
      <c r="D30" s="159">
        <v>2156</v>
      </c>
      <c r="E30" s="159">
        <v>735203.49</v>
      </c>
      <c r="F30" s="159">
        <v>1332</v>
      </c>
      <c r="G30" s="159">
        <v>0</v>
      </c>
      <c r="H30" s="159">
        <v>0</v>
      </c>
      <c r="I30" s="159">
        <v>0</v>
      </c>
      <c r="J30" s="159">
        <v>0</v>
      </c>
      <c r="K30" s="159">
        <v>0</v>
      </c>
      <c r="L30" s="159">
        <v>733871.49</v>
      </c>
      <c r="M30" s="159">
        <v>340.39</v>
      </c>
      <c r="N30" s="159">
        <v>0</v>
      </c>
      <c r="O30" s="304">
        <v>0</v>
      </c>
      <c r="P30" s="159"/>
      <c r="Q30" s="160">
        <v>0</v>
      </c>
      <c r="R30" s="211"/>
      <c r="S30" s="161">
        <v>2450</v>
      </c>
      <c r="T30" s="159" t="s">
        <v>149</v>
      </c>
      <c r="U30" s="162">
        <v>2126</v>
      </c>
      <c r="V30" s="163">
        <v>729395.88</v>
      </c>
      <c r="W30" s="163">
        <v>976.5</v>
      </c>
      <c r="X30" s="163">
        <v>0</v>
      </c>
      <c r="Y30" s="163">
        <v>0</v>
      </c>
      <c r="Z30" s="163">
        <v>0</v>
      </c>
      <c r="AA30" s="163">
        <v>0</v>
      </c>
      <c r="AB30" s="163">
        <v>0</v>
      </c>
      <c r="AC30" s="163">
        <f t="shared" si="12"/>
        <v>728419.38</v>
      </c>
      <c r="AD30" s="164">
        <f t="shared" si="13"/>
        <v>342.62</v>
      </c>
      <c r="AE30" s="164">
        <f t="shared" si="10"/>
        <v>0</v>
      </c>
      <c r="AF30" s="164">
        <f t="shared" si="14"/>
        <v>0</v>
      </c>
      <c r="AG30" s="164"/>
      <c r="AH30" s="165">
        <f t="shared" si="15"/>
        <v>0</v>
      </c>
      <c r="AI30" s="166"/>
      <c r="AJ30" s="157">
        <f t="shared" si="16"/>
        <v>0</v>
      </c>
      <c r="AK30" s="149"/>
      <c r="AM30" s="149"/>
    </row>
    <row r="31" spans="1:40" hidden="1" x14ac:dyDescent="0.25">
      <c r="A31" s="167">
        <f t="shared" si="11"/>
        <v>0</v>
      </c>
      <c r="B31" s="186">
        <v>170</v>
      </c>
      <c r="C31" s="159" t="s">
        <v>14</v>
      </c>
      <c r="D31" s="159">
        <v>2123</v>
      </c>
      <c r="E31" s="159">
        <v>1414343.93</v>
      </c>
      <c r="F31" s="159">
        <v>0</v>
      </c>
      <c r="G31" s="159">
        <v>0</v>
      </c>
      <c r="H31" s="159">
        <v>0</v>
      </c>
      <c r="I31" s="159">
        <v>0</v>
      </c>
      <c r="J31" s="159">
        <v>0</v>
      </c>
      <c r="K31" s="159">
        <v>0</v>
      </c>
      <c r="L31" s="159">
        <v>1414343.93</v>
      </c>
      <c r="M31" s="159">
        <v>666.2</v>
      </c>
      <c r="N31" s="159">
        <v>66.709999999999994</v>
      </c>
      <c r="O31" s="304">
        <v>141625.32999999999</v>
      </c>
      <c r="P31" s="159">
        <v>35</v>
      </c>
      <c r="Q31" s="160">
        <v>120168.33</v>
      </c>
      <c r="R31" s="211"/>
      <c r="S31" s="161">
        <v>170</v>
      </c>
      <c r="T31" s="159" t="s">
        <v>14</v>
      </c>
      <c r="U31" s="162">
        <v>2162</v>
      </c>
      <c r="V31" s="163">
        <v>1502749.61</v>
      </c>
      <c r="W31" s="163">
        <v>0</v>
      </c>
      <c r="X31" s="163">
        <v>0</v>
      </c>
      <c r="Y31" s="163">
        <v>0</v>
      </c>
      <c r="Z31" s="163">
        <v>0</v>
      </c>
      <c r="AA31" s="163">
        <v>0</v>
      </c>
      <c r="AB31" s="163">
        <v>0</v>
      </c>
      <c r="AC31" s="163">
        <f t="shared" si="12"/>
        <v>1502749.61</v>
      </c>
      <c r="AD31" s="164">
        <f t="shared" si="13"/>
        <v>695.07</v>
      </c>
      <c r="AE31" s="164">
        <f t="shared" si="10"/>
        <v>71.77</v>
      </c>
      <c r="AF31" s="164">
        <f t="shared" si="14"/>
        <v>155166.74</v>
      </c>
      <c r="AG31" s="169">
        <f>AF31/AF$424</f>
        <v>5.8599083513284667</v>
      </c>
      <c r="AH31" s="165">
        <f t="shared" si="15"/>
        <v>73248854.391605839</v>
      </c>
      <c r="AI31" s="166"/>
      <c r="AJ31" s="157" t="b">
        <f t="shared" si="16"/>
        <v>0</v>
      </c>
      <c r="AK31" s="149"/>
      <c r="AM31" s="149"/>
    </row>
    <row r="32" spans="1:40" hidden="1" x14ac:dyDescent="0.25">
      <c r="A32" s="167">
        <f t="shared" si="11"/>
        <v>0</v>
      </c>
      <c r="B32" s="186">
        <v>182</v>
      </c>
      <c r="C32" s="159" t="s">
        <v>15</v>
      </c>
      <c r="D32" s="159">
        <v>2316</v>
      </c>
      <c r="E32" s="159">
        <v>894915.73</v>
      </c>
      <c r="F32" s="159">
        <v>0</v>
      </c>
      <c r="G32" s="159">
        <v>1706.43</v>
      </c>
      <c r="H32" s="159">
        <v>0</v>
      </c>
      <c r="I32" s="159">
        <v>0</v>
      </c>
      <c r="J32" s="159">
        <v>0</v>
      </c>
      <c r="K32" s="159">
        <v>0</v>
      </c>
      <c r="L32" s="159">
        <v>893209.29999999993</v>
      </c>
      <c r="M32" s="159">
        <v>385.67</v>
      </c>
      <c r="N32" s="159">
        <v>0</v>
      </c>
      <c r="O32" s="304">
        <v>0</v>
      </c>
      <c r="P32" s="159"/>
      <c r="Q32" s="160">
        <v>0</v>
      </c>
      <c r="R32" s="211"/>
      <c r="S32" s="170">
        <v>182</v>
      </c>
      <c r="T32" s="171" t="s">
        <v>15</v>
      </c>
      <c r="U32" s="172">
        <v>2285</v>
      </c>
      <c r="V32" s="173">
        <v>1042060.56</v>
      </c>
      <c r="W32" s="173">
        <v>0</v>
      </c>
      <c r="X32" s="173">
        <v>312</v>
      </c>
      <c r="Y32" s="173">
        <v>0</v>
      </c>
      <c r="Z32" s="173">
        <v>0</v>
      </c>
      <c r="AA32" s="173">
        <v>0</v>
      </c>
      <c r="AB32" s="173">
        <v>0</v>
      </c>
      <c r="AC32" s="173">
        <f t="shared" si="12"/>
        <v>1041748.56</v>
      </c>
      <c r="AD32" s="173">
        <f t="shared" si="13"/>
        <v>455.91</v>
      </c>
      <c r="AE32" s="173">
        <f t="shared" si="10"/>
        <v>0</v>
      </c>
      <c r="AF32" s="173">
        <f t="shared" si="14"/>
        <v>0</v>
      </c>
      <c r="AG32" s="173"/>
      <c r="AH32" s="165">
        <f t="shared" si="15"/>
        <v>0</v>
      </c>
      <c r="AI32" s="166"/>
      <c r="AJ32" s="157">
        <f t="shared" si="16"/>
        <v>0</v>
      </c>
      <c r="AK32" s="149"/>
      <c r="AM32" s="149"/>
    </row>
    <row r="33" spans="1:39" hidden="1" x14ac:dyDescent="0.25">
      <c r="A33" s="167">
        <f t="shared" si="11"/>
        <v>0</v>
      </c>
      <c r="B33" s="186">
        <v>196</v>
      </c>
      <c r="C33" s="159" t="s">
        <v>16</v>
      </c>
      <c r="D33" s="159">
        <v>440</v>
      </c>
      <c r="E33" s="159">
        <v>461818.74</v>
      </c>
      <c r="F33" s="159">
        <v>0</v>
      </c>
      <c r="G33" s="159">
        <v>0</v>
      </c>
      <c r="H33" s="159">
        <v>0</v>
      </c>
      <c r="I33" s="159">
        <v>0</v>
      </c>
      <c r="J33" s="159">
        <v>0</v>
      </c>
      <c r="K33" s="159">
        <v>0</v>
      </c>
      <c r="L33" s="159">
        <v>461818.74</v>
      </c>
      <c r="M33" s="159">
        <v>1049.5899999999999</v>
      </c>
      <c r="N33" s="159">
        <v>450.1</v>
      </c>
      <c r="O33" s="304">
        <v>198044</v>
      </c>
      <c r="P33" s="159">
        <v>19</v>
      </c>
      <c r="Q33" s="160">
        <v>168039.27</v>
      </c>
      <c r="R33" s="211"/>
      <c r="S33" s="161">
        <v>196</v>
      </c>
      <c r="T33" s="159" t="s">
        <v>16</v>
      </c>
      <c r="U33" s="162">
        <v>445</v>
      </c>
      <c r="V33" s="163">
        <v>466514.55</v>
      </c>
      <c r="W33" s="163">
        <v>0</v>
      </c>
      <c r="X33" s="163">
        <v>0</v>
      </c>
      <c r="Y33" s="163">
        <v>0</v>
      </c>
      <c r="Z33" s="163">
        <v>0</v>
      </c>
      <c r="AA33" s="163">
        <v>0</v>
      </c>
      <c r="AB33" s="163">
        <v>0</v>
      </c>
      <c r="AC33" s="163">
        <f t="shared" si="12"/>
        <v>466514.55</v>
      </c>
      <c r="AD33" s="164">
        <f t="shared" si="13"/>
        <v>1048.3499999999999</v>
      </c>
      <c r="AE33" s="164">
        <f t="shared" si="10"/>
        <v>425.05</v>
      </c>
      <c r="AF33" s="164">
        <f t="shared" si="14"/>
        <v>189147.25</v>
      </c>
      <c r="AG33" s="169">
        <f>AF33/AF$424</f>
        <v>7.1431902861773953</v>
      </c>
      <c r="AH33" s="165">
        <f t="shared" si="15"/>
        <v>89289878.577217445</v>
      </c>
      <c r="AI33" s="166"/>
      <c r="AJ33" s="157" t="b">
        <f t="shared" si="16"/>
        <v>0</v>
      </c>
      <c r="AK33" s="149"/>
      <c r="AM33" s="149"/>
    </row>
    <row r="34" spans="1:39" hidden="1" x14ac:dyDescent="0.25">
      <c r="A34" s="167">
        <f t="shared" si="11"/>
        <v>0</v>
      </c>
      <c r="B34" s="186">
        <v>203</v>
      </c>
      <c r="C34" s="159" t="s">
        <v>17</v>
      </c>
      <c r="D34" s="159">
        <v>822</v>
      </c>
      <c r="E34" s="159">
        <v>578923.04</v>
      </c>
      <c r="F34" s="159">
        <v>0</v>
      </c>
      <c r="G34" s="159">
        <v>0</v>
      </c>
      <c r="H34" s="159">
        <v>0</v>
      </c>
      <c r="I34" s="159">
        <v>0</v>
      </c>
      <c r="J34" s="159">
        <v>0</v>
      </c>
      <c r="K34" s="159">
        <v>0</v>
      </c>
      <c r="L34" s="159">
        <v>578923.04</v>
      </c>
      <c r="M34" s="159">
        <v>704.29</v>
      </c>
      <c r="N34" s="159">
        <v>104.8</v>
      </c>
      <c r="O34" s="304">
        <v>86145.599999999991</v>
      </c>
      <c r="P34" s="159">
        <v>66</v>
      </c>
      <c r="Q34" s="160">
        <v>73094.080000000002</v>
      </c>
      <c r="R34" s="211"/>
      <c r="S34" s="161">
        <v>203</v>
      </c>
      <c r="T34" s="159" t="s">
        <v>17</v>
      </c>
      <c r="U34" s="162">
        <v>808</v>
      </c>
      <c r="V34" s="163">
        <v>594446.92000000004</v>
      </c>
      <c r="W34" s="163">
        <v>0</v>
      </c>
      <c r="X34" s="163">
        <v>0</v>
      </c>
      <c r="Y34" s="163">
        <v>0</v>
      </c>
      <c r="Z34" s="163">
        <v>0</v>
      </c>
      <c r="AA34" s="163">
        <v>0</v>
      </c>
      <c r="AB34" s="163">
        <v>0</v>
      </c>
      <c r="AC34" s="163">
        <f t="shared" si="12"/>
        <v>594446.92000000004</v>
      </c>
      <c r="AD34" s="164">
        <f t="shared" ref="AD34:AD65" si="17">ROUND((AC34/U34),2)</f>
        <v>735.7</v>
      </c>
      <c r="AE34" s="164">
        <f t="shared" si="10"/>
        <v>112.4</v>
      </c>
      <c r="AF34" s="164">
        <f t="shared" si="14"/>
        <v>90819.200000000012</v>
      </c>
      <c r="AG34" s="169">
        <f>AF34/AF$424</f>
        <v>3.4298084018583519</v>
      </c>
      <c r="AH34" s="165">
        <f t="shared" si="15"/>
        <v>42872605.023229398</v>
      </c>
      <c r="AI34" s="166"/>
      <c r="AJ34" s="157" t="b">
        <f t="shared" si="16"/>
        <v>0</v>
      </c>
      <c r="AK34" s="149"/>
      <c r="AM34" s="149"/>
    </row>
    <row r="35" spans="1:39" hidden="1" x14ac:dyDescent="0.25">
      <c r="A35" s="167">
        <f t="shared" si="11"/>
        <v>0</v>
      </c>
      <c r="B35" s="186">
        <v>217</v>
      </c>
      <c r="C35" s="159" t="s">
        <v>18</v>
      </c>
      <c r="D35" s="159">
        <v>618</v>
      </c>
      <c r="E35" s="159">
        <v>292139.07</v>
      </c>
      <c r="F35" s="159">
        <v>0</v>
      </c>
      <c r="G35" s="159">
        <v>0</v>
      </c>
      <c r="H35" s="159">
        <v>0</v>
      </c>
      <c r="I35" s="159">
        <v>0</v>
      </c>
      <c r="J35" s="159">
        <v>0</v>
      </c>
      <c r="K35" s="159">
        <v>0</v>
      </c>
      <c r="L35" s="159">
        <v>292139.07</v>
      </c>
      <c r="M35" s="159">
        <v>472.72</v>
      </c>
      <c r="N35" s="159">
        <v>0</v>
      </c>
      <c r="O35" s="304">
        <v>0</v>
      </c>
      <c r="P35" s="159"/>
      <c r="Q35" s="160">
        <v>0</v>
      </c>
      <c r="R35" s="211"/>
      <c r="S35" s="161">
        <v>217</v>
      </c>
      <c r="T35" s="159" t="s">
        <v>18</v>
      </c>
      <c r="U35" s="162">
        <v>587</v>
      </c>
      <c r="V35" s="163">
        <v>450200.47</v>
      </c>
      <c r="W35" s="163">
        <v>0</v>
      </c>
      <c r="X35" s="163">
        <v>0</v>
      </c>
      <c r="Y35" s="163">
        <v>91</v>
      </c>
      <c r="Z35" s="163">
        <v>0</v>
      </c>
      <c r="AA35" s="163">
        <v>0</v>
      </c>
      <c r="AB35" s="163">
        <v>0</v>
      </c>
      <c r="AC35" s="163">
        <f t="shared" si="12"/>
        <v>450109.47</v>
      </c>
      <c r="AD35" s="164">
        <f t="shared" si="17"/>
        <v>766.8</v>
      </c>
      <c r="AE35" s="164">
        <f t="shared" si="10"/>
        <v>143.5</v>
      </c>
      <c r="AF35" s="164">
        <f t="shared" si="14"/>
        <v>84234.5</v>
      </c>
      <c r="AG35" s="169">
        <f>AF35/AF$424</f>
        <v>3.1811356610313384</v>
      </c>
      <c r="AH35" s="165">
        <f t="shared" si="15"/>
        <v>39764195.762891732</v>
      </c>
      <c r="AI35" s="166"/>
      <c r="AJ35" s="157" t="b">
        <f t="shared" si="16"/>
        <v>0</v>
      </c>
      <c r="AK35" s="149"/>
      <c r="AM35" s="149"/>
    </row>
    <row r="36" spans="1:39" hidden="1" x14ac:dyDescent="0.25">
      <c r="A36" s="167">
        <f t="shared" si="11"/>
        <v>0</v>
      </c>
      <c r="B36" s="186">
        <v>231</v>
      </c>
      <c r="C36" s="159" t="s">
        <v>19</v>
      </c>
      <c r="D36" s="159">
        <v>1663</v>
      </c>
      <c r="E36" s="159">
        <v>676759.69</v>
      </c>
      <c r="F36" s="159">
        <v>0</v>
      </c>
      <c r="G36" s="159">
        <v>0</v>
      </c>
      <c r="H36" s="159">
        <v>645</v>
      </c>
      <c r="I36" s="159">
        <v>0</v>
      </c>
      <c r="J36" s="159">
        <v>0</v>
      </c>
      <c r="K36" s="159">
        <v>0</v>
      </c>
      <c r="L36" s="159">
        <v>676114.69</v>
      </c>
      <c r="M36" s="159">
        <v>406.56</v>
      </c>
      <c r="N36" s="159">
        <v>0</v>
      </c>
      <c r="O36" s="304">
        <v>0</v>
      </c>
      <c r="P36" s="159"/>
      <c r="Q36" s="160">
        <v>0</v>
      </c>
      <c r="R36" s="211"/>
      <c r="S36" s="174">
        <v>231</v>
      </c>
      <c r="T36" s="175" t="s">
        <v>19</v>
      </c>
      <c r="U36" s="176">
        <v>1681</v>
      </c>
      <c r="V36" s="164">
        <v>1225378.8</v>
      </c>
      <c r="W36" s="164">
        <v>0</v>
      </c>
      <c r="X36" s="164">
        <v>0</v>
      </c>
      <c r="Y36" s="164">
        <v>5245</v>
      </c>
      <c r="Z36" s="164">
        <v>0</v>
      </c>
      <c r="AA36" s="164">
        <v>0</v>
      </c>
      <c r="AB36" s="164">
        <v>0</v>
      </c>
      <c r="AC36" s="164">
        <f t="shared" si="12"/>
        <v>1220133.8</v>
      </c>
      <c r="AD36" s="164">
        <f t="shared" si="17"/>
        <v>725.84</v>
      </c>
      <c r="AE36" s="164">
        <f t="shared" si="10"/>
        <v>102.54</v>
      </c>
      <c r="AF36" s="164">
        <f t="shared" si="14"/>
        <v>172369.74000000002</v>
      </c>
      <c r="AG36" s="169">
        <f>AF36/AF$424</f>
        <v>6.5095836836058858</v>
      </c>
      <c r="AH36" s="165">
        <f t="shared" si="15"/>
        <v>81369796.045073569</v>
      </c>
      <c r="AI36" s="166"/>
      <c r="AJ36" s="157" t="b">
        <f t="shared" si="16"/>
        <v>0</v>
      </c>
      <c r="AK36" s="149"/>
      <c r="AM36" s="149"/>
    </row>
    <row r="37" spans="1:39" hidden="1" x14ac:dyDescent="0.25">
      <c r="A37" s="167">
        <f t="shared" si="11"/>
        <v>0</v>
      </c>
      <c r="B37" s="186">
        <v>245</v>
      </c>
      <c r="C37" s="159" t="s">
        <v>21</v>
      </c>
      <c r="D37" s="159">
        <v>608</v>
      </c>
      <c r="E37" s="159">
        <v>353338.23</v>
      </c>
      <c r="F37" s="159">
        <v>0</v>
      </c>
      <c r="G37" s="159">
        <v>0</v>
      </c>
      <c r="H37" s="159">
        <v>1255.71</v>
      </c>
      <c r="I37" s="159">
        <v>0</v>
      </c>
      <c r="J37" s="159">
        <v>0</v>
      </c>
      <c r="K37" s="159">
        <v>0</v>
      </c>
      <c r="L37" s="159">
        <v>352082.51999999996</v>
      </c>
      <c r="M37" s="159">
        <v>579.08000000000004</v>
      </c>
      <c r="N37" s="159">
        <v>0</v>
      </c>
      <c r="O37" s="304">
        <v>0</v>
      </c>
      <c r="P37" s="159"/>
      <c r="Q37" s="160">
        <v>0</v>
      </c>
      <c r="R37" s="211"/>
      <c r="S37" s="161">
        <v>245</v>
      </c>
      <c r="T37" s="159" t="s">
        <v>21</v>
      </c>
      <c r="U37" s="162">
        <v>616</v>
      </c>
      <c r="V37" s="163">
        <v>262148.53999999998</v>
      </c>
      <c r="W37" s="163">
        <v>0</v>
      </c>
      <c r="X37" s="163">
        <v>0</v>
      </c>
      <c r="Y37" s="163">
        <v>0</v>
      </c>
      <c r="Z37" s="163">
        <v>0</v>
      </c>
      <c r="AA37" s="163">
        <v>0</v>
      </c>
      <c r="AB37" s="163">
        <v>0</v>
      </c>
      <c r="AC37" s="163">
        <f t="shared" si="12"/>
        <v>262148.53999999998</v>
      </c>
      <c r="AD37" s="164">
        <f t="shared" si="17"/>
        <v>425.57</v>
      </c>
      <c r="AE37" s="164">
        <f t="shared" si="10"/>
        <v>0</v>
      </c>
      <c r="AF37" s="164">
        <f t="shared" si="14"/>
        <v>0</v>
      </c>
      <c r="AG37" s="164"/>
      <c r="AH37" s="165">
        <f t="shared" si="15"/>
        <v>0</v>
      </c>
      <c r="AI37" s="166"/>
      <c r="AJ37" s="157">
        <f t="shared" si="16"/>
        <v>0</v>
      </c>
      <c r="AK37" s="149"/>
      <c r="AM37" s="149"/>
    </row>
    <row r="38" spans="1:39" hidden="1" x14ac:dyDescent="0.25">
      <c r="A38" s="167">
        <f t="shared" si="11"/>
        <v>0</v>
      </c>
      <c r="B38" s="186">
        <v>280</v>
      </c>
      <c r="C38" s="159" t="s">
        <v>22</v>
      </c>
      <c r="D38" s="159">
        <v>2997</v>
      </c>
      <c r="E38" s="159">
        <v>954610.91</v>
      </c>
      <c r="F38" s="159">
        <v>0</v>
      </c>
      <c r="G38" s="159">
        <v>0</v>
      </c>
      <c r="H38" s="159">
        <v>270</v>
      </c>
      <c r="I38" s="159">
        <v>0</v>
      </c>
      <c r="J38" s="159">
        <v>0</v>
      </c>
      <c r="K38" s="159">
        <v>0</v>
      </c>
      <c r="L38" s="159">
        <v>954340.91</v>
      </c>
      <c r="M38" s="159">
        <v>318.43</v>
      </c>
      <c r="N38" s="159">
        <v>0</v>
      </c>
      <c r="O38" s="304">
        <v>0</v>
      </c>
      <c r="P38" s="159"/>
      <c r="Q38" s="160">
        <v>0</v>
      </c>
      <c r="R38" s="211"/>
      <c r="S38" s="161">
        <v>280</v>
      </c>
      <c r="T38" s="159" t="s">
        <v>22</v>
      </c>
      <c r="U38" s="162">
        <v>2984</v>
      </c>
      <c r="V38" s="163">
        <v>903010.94</v>
      </c>
      <c r="W38" s="163">
        <v>0</v>
      </c>
      <c r="X38" s="163">
        <v>0</v>
      </c>
      <c r="Y38" s="163">
        <v>797.88</v>
      </c>
      <c r="Z38" s="163">
        <v>0</v>
      </c>
      <c r="AA38" s="163">
        <v>0</v>
      </c>
      <c r="AB38" s="163">
        <v>0</v>
      </c>
      <c r="AC38" s="163">
        <f t="shared" si="12"/>
        <v>902213.05999999994</v>
      </c>
      <c r="AD38" s="164">
        <f t="shared" si="17"/>
        <v>302.35000000000002</v>
      </c>
      <c r="AE38" s="164">
        <f t="shared" si="10"/>
        <v>0</v>
      </c>
      <c r="AF38" s="164">
        <f t="shared" si="14"/>
        <v>0</v>
      </c>
      <c r="AG38" s="164"/>
      <c r="AH38" s="165">
        <f t="shared" si="15"/>
        <v>0</v>
      </c>
      <c r="AI38" s="166"/>
      <c r="AJ38" s="157">
        <f t="shared" si="16"/>
        <v>0</v>
      </c>
      <c r="AK38" s="149"/>
      <c r="AM38" s="149"/>
    </row>
    <row r="39" spans="1:39" hidden="1" x14ac:dyDescent="0.25">
      <c r="A39" s="167">
        <f t="shared" si="11"/>
        <v>0</v>
      </c>
      <c r="B39" s="186">
        <v>287</v>
      </c>
      <c r="C39" s="159" t="s">
        <v>23</v>
      </c>
      <c r="D39" s="159">
        <v>442</v>
      </c>
      <c r="E39" s="159">
        <v>117176.66</v>
      </c>
      <c r="F39" s="159">
        <v>0</v>
      </c>
      <c r="G39" s="159">
        <v>0</v>
      </c>
      <c r="H39" s="159">
        <v>0</v>
      </c>
      <c r="I39" s="159">
        <v>0</v>
      </c>
      <c r="J39" s="159">
        <v>0</v>
      </c>
      <c r="K39" s="159">
        <v>0</v>
      </c>
      <c r="L39" s="159">
        <v>117176.66</v>
      </c>
      <c r="M39" s="159">
        <v>265.11</v>
      </c>
      <c r="N39" s="159">
        <v>0</v>
      </c>
      <c r="O39" s="304">
        <v>0</v>
      </c>
      <c r="P39" s="159"/>
      <c r="Q39" s="160">
        <v>0</v>
      </c>
      <c r="R39" s="211"/>
      <c r="S39" s="161">
        <v>287</v>
      </c>
      <c r="T39" s="159" t="s">
        <v>23</v>
      </c>
      <c r="U39" s="162">
        <v>437</v>
      </c>
      <c r="V39" s="163">
        <v>145753.44</v>
      </c>
      <c r="W39" s="163">
        <v>0</v>
      </c>
      <c r="X39" s="163">
        <v>0</v>
      </c>
      <c r="Y39" s="163">
        <v>0</v>
      </c>
      <c r="Z39" s="163">
        <v>0</v>
      </c>
      <c r="AA39" s="163">
        <v>0</v>
      </c>
      <c r="AB39" s="163">
        <v>0</v>
      </c>
      <c r="AC39" s="163">
        <f t="shared" si="12"/>
        <v>145753.44</v>
      </c>
      <c r="AD39" s="164">
        <f t="shared" si="17"/>
        <v>333.53</v>
      </c>
      <c r="AE39" s="164">
        <f t="shared" si="10"/>
        <v>0</v>
      </c>
      <c r="AF39" s="164">
        <f t="shared" si="14"/>
        <v>0</v>
      </c>
      <c r="AG39" s="164"/>
      <c r="AH39" s="165">
        <f t="shared" si="15"/>
        <v>0</v>
      </c>
      <c r="AI39" s="166"/>
      <c r="AJ39" s="157">
        <f t="shared" si="16"/>
        <v>0</v>
      </c>
      <c r="AK39" s="149"/>
      <c r="AM39" s="149"/>
    </row>
    <row r="40" spans="1:39" hidden="1" x14ac:dyDescent="0.25">
      <c r="A40" s="167">
        <f t="shared" si="11"/>
        <v>0</v>
      </c>
      <c r="B40" s="186">
        <v>308</v>
      </c>
      <c r="C40" s="159" t="s">
        <v>24</v>
      </c>
      <c r="D40" s="159">
        <v>1437</v>
      </c>
      <c r="E40" s="159">
        <v>766435.8</v>
      </c>
      <c r="F40" s="159">
        <v>0</v>
      </c>
      <c r="G40" s="159">
        <v>0</v>
      </c>
      <c r="H40" s="159">
        <v>0</v>
      </c>
      <c r="I40" s="159">
        <v>0</v>
      </c>
      <c r="J40" s="159">
        <v>0</v>
      </c>
      <c r="K40" s="159">
        <v>0</v>
      </c>
      <c r="L40" s="159">
        <v>766435.8</v>
      </c>
      <c r="M40" s="159">
        <v>533.36</v>
      </c>
      <c r="N40" s="159">
        <v>0</v>
      </c>
      <c r="O40" s="304">
        <v>0</v>
      </c>
      <c r="P40" s="159"/>
      <c r="Q40" s="160">
        <v>0</v>
      </c>
      <c r="R40" s="211"/>
      <c r="S40" s="161">
        <v>308</v>
      </c>
      <c r="T40" s="159" t="s">
        <v>24</v>
      </c>
      <c r="U40" s="162">
        <v>1457</v>
      </c>
      <c r="V40" s="163">
        <v>857699.53</v>
      </c>
      <c r="W40" s="163">
        <v>0</v>
      </c>
      <c r="X40" s="163">
        <v>0</v>
      </c>
      <c r="Y40" s="163">
        <v>0</v>
      </c>
      <c r="Z40" s="163">
        <v>0</v>
      </c>
      <c r="AA40" s="163">
        <v>0</v>
      </c>
      <c r="AB40" s="163">
        <v>0</v>
      </c>
      <c r="AC40" s="163">
        <f t="shared" si="12"/>
        <v>857699.53</v>
      </c>
      <c r="AD40" s="164">
        <f t="shared" si="17"/>
        <v>588.67999999999995</v>
      </c>
      <c r="AE40" s="164">
        <f t="shared" si="10"/>
        <v>0</v>
      </c>
      <c r="AF40" s="164">
        <f t="shared" si="14"/>
        <v>0</v>
      </c>
      <c r="AG40" s="164"/>
      <c r="AH40" s="165">
        <f t="shared" si="15"/>
        <v>0</v>
      </c>
      <c r="AI40" s="166"/>
      <c r="AJ40" s="157">
        <f t="shared" si="16"/>
        <v>0</v>
      </c>
      <c r="AK40" s="149"/>
      <c r="AM40" s="149"/>
    </row>
    <row r="41" spans="1:39" hidden="1" x14ac:dyDescent="0.25">
      <c r="A41" s="167">
        <f t="shared" si="11"/>
        <v>0</v>
      </c>
      <c r="B41" s="186">
        <v>315</v>
      </c>
      <c r="C41" s="159" t="s">
        <v>25</v>
      </c>
      <c r="D41" s="159">
        <v>403</v>
      </c>
      <c r="E41" s="159">
        <v>423097.54</v>
      </c>
      <c r="F41" s="159">
        <v>0</v>
      </c>
      <c r="G41" s="159">
        <v>0</v>
      </c>
      <c r="H41" s="159">
        <v>0</v>
      </c>
      <c r="I41" s="159">
        <v>0</v>
      </c>
      <c r="J41" s="159">
        <v>0</v>
      </c>
      <c r="K41" s="159">
        <v>0</v>
      </c>
      <c r="L41" s="159">
        <v>423097.54</v>
      </c>
      <c r="M41" s="159">
        <v>1049.8699999999999</v>
      </c>
      <c r="N41" s="159">
        <v>450.38</v>
      </c>
      <c r="O41" s="304">
        <v>181503.13999999998</v>
      </c>
      <c r="P41" s="159">
        <v>25</v>
      </c>
      <c r="Q41" s="160">
        <v>154004.44</v>
      </c>
      <c r="R41" s="211"/>
      <c r="S41" s="161">
        <v>315</v>
      </c>
      <c r="T41" s="159" t="s">
        <v>25</v>
      </c>
      <c r="U41" s="162">
        <v>416</v>
      </c>
      <c r="V41" s="163">
        <v>500073.59</v>
      </c>
      <c r="W41" s="163">
        <v>0</v>
      </c>
      <c r="X41" s="163">
        <v>0</v>
      </c>
      <c r="Y41" s="163">
        <v>0</v>
      </c>
      <c r="Z41" s="163">
        <v>0</v>
      </c>
      <c r="AA41" s="163">
        <v>0</v>
      </c>
      <c r="AB41" s="163">
        <v>0</v>
      </c>
      <c r="AC41" s="163">
        <f t="shared" si="12"/>
        <v>500073.59</v>
      </c>
      <c r="AD41" s="164">
        <f t="shared" si="17"/>
        <v>1202.0999999999999</v>
      </c>
      <c r="AE41" s="164">
        <f t="shared" si="10"/>
        <v>578.79999999999995</v>
      </c>
      <c r="AF41" s="164">
        <f t="shared" si="14"/>
        <v>240780.79999999999</v>
      </c>
      <c r="AG41" s="169">
        <f>AF41/AF$424</f>
        <v>9.0931434195211516</v>
      </c>
      <c r="AH41" s="165">
        <f t="shared" si="15"/>
        <v>113664292.7440144</v>
      </c>
      <c r="AI41" s="166"/>
      <c r="AJ41" s="157" t="b">
        <f t="shared" si="16"/>
        <v>0</v>
      </c>
      <c r="AK41" s="149"/>
      <c r="AM41" s="149"/>
    </row>
    <row r="42" spans="1:39" hidden="1" x14ac:dyDescent="0.25">
      <c r="A42" s="167">
        <f t="shared" si="11"/>
        <v>0</v>
      </c>
      <c r="B42" s="186">
        <v>336</v>
      </c>
      <c r="C42" s="159" t="s">
        <v>26</v>
      </c>
      <c r="D42" s="159">
        <v>3535</v>
      </c>
      <c r="E42" s="159">
        <v>1154752.9099999999</v>
      </c>
      <c r="F42" s="159">
        <v>0</v>
      </c>
      <c r="G42" s="159">
        <v>0</v>
      </c>
      <c r="H42" s="159">
        <v>0</v>
      </c>
      <c r="I42" s="159">
        <v>0</v>
      </c>
      <c r="J42" s="159">
        <v>0</v>
      </c>
      <c r="K42" s="159">
        <v>0</v>
      </c>
      <c r="L42" s="159">
        <v>1154752.9099999999</v>
      </c>
      <c r="M42" s="159">
        <v>326.66000000000003</v>
      </c>
      <c r="N42" s="159">
        <v>0</v>
      </c>
      <c r="O42" s="304">
        <v>0</v>
      </c>
      <c r="P42" s="159"/>
      <c r="Q42" s="160">
        <v>0</v>
      </c>
      <c r="R42" s="211"/>
      <c r="S42" s="161">
        <v>336</v>
      </c>
      <c r="T42" s="159" t="s">
        <v>26</v>
      </c>
      <c r="U42" s="162">
        <v>3470</v>
      </c>
      <c r="V42" s="163">
        <v>1219763.44</v>
      </c>
      <c r="W42" s="163">
        <v>0</v>
      </c>
      <c r="X42" s="163">
        <v>0</v>
      </c>
      <c r="Y42" s="163">
        <v>0</v>
      </c>
      <c r="Z42" s="163">
        <v>0</v>
      </c>
      <c r="AA42" s="163">
        <v>0</v>
      </c>
      <c r="AB42" s="163">
        <v>0</v>
      </c>
      <c r="AC42" s="163">
        <f t="shared" si="12"/>
        <v>1219763.44</v>
      </c>
      <c r="AD42" s="164">
        <f t="shared" si="17"/>
        <v>351.52</v>
      </c>
      <c r="AE42" s="164">
        <f t="shared" si="10"/>
        <v>0</v>
      </c>
      <c r="AF42" s="164">
        <f t="shared" si="14"/>
        <v>0</v>
      </c>
      <c r="AG42" s="164"/>
      <c r="AH42" s="165">
        <f t="shared" si="15"/>
        <v>0</v>
      </c>
      <c r="AI42" s="166"/>
      <c r="AJ42" s="157">
        <f t="shared" si="16"/>
        <v>0</v>
      </c>
      <c r="AK42" s="149"/>
      <c r="AM42" s="149"/>
    </row>
    <row r="43" spans="1:39" hidden="1" x14ac:dyDescent="0.25">
      <c r="A43" s="167">
        <f t="shared" si="11"/>
        <v>0</v>
      </c>
      <c r="B43" s="186">
        <v>4263</v>
      </c>
      <c r="C43" s="159" t="s">
        <v>280</v>
      </c>
      <c r="D43" s="159">
        <v>265</v>
      </c>
      <c r="E43" s="159">
        <v>155711.85999999999</v>
      </c>
      <c r="F43" s="159">
        <v>0</v>
      </c>
      <c r="G43" s="159">
        <v>0</v>
      </c>
      <c r="H43" s="159">
        <v>0</v>
      </c>
      <c r="I43" s="159">
        <v>0</v>
      </c>
      <c r="J43" s="159">
        <v>0</v>
      </c>
      <c r="K43" s="159">
        <v>0</v>
      </c>
      <c r="L43" s="159">
        <v>155711.85999999999</v>
      </c>
      <c r="M43" s="159">
        <v>587.59</v>
      </c>
      <c r="N43" s="159">
        <v>0</v>
      </c>
      <c r="O43" s="304">
        <v>0</v>
      </c>
      <c r="P43" s="159"/>
      <c r="Q43" s="160">
        <v>0</v>
      </c>
      <c r="R43" s="211"/>
      <c r="S43" s="161">
        <v>4263</v>
      </c>
      <c r="T43" s="159" t="s">
        <v>280</v>
      </c>
      <c r="U43" s="162">
        <v>256</v>
      </c>
      <c r="V43" s="163">
        <v>191487.33</v>
      </c>
      <c r="W43" s="163">
        <v>0</v>
      </c>
      <c r="X43" s="163">
        <v>0</v>
      </c>
      <c r="Y43" s="163">
        <v>0</v>
      </c>
      <c r="Z43" s="163">
        <v>0</v>
      </c>
      <c r="AA43" s="163">
        <v>0</v>
      </c>
      <c r="AB43" s="163">
        <v>0</v>
      </c>
      <c r="AC43" s="163">
        <f t="shared" si="12"/>
        <v>191487.33</v>
      </c>
      <c r="AD43" s="164">
        <f t="shared" si="17"/>
        <v>748</v>
      </c>
      <c r="AE43" s="164">
        <f t="shared" si="10"/>
        <v>124.7</v>
      </c>
      <c r="AF43" s="164">
        <f t="shared" si="14"/>
        <v>31923.200000000001</v>
      </c>
      <c r="AG43" s="169">
        <f>AF43/AF$424</f>
        <v>1.2055871398801634</v>
      </c>
      <c r="AH43" s="165">
        <f t="shared" si="15"/>
        <v>15069839.248502042</v>
      </c>
      <c r="AI43" s="166"/>
      <c r="AJ43" s="157" t="b">
        <f t="shared" si="16"/>
        <v>0</v>
      </c>
      <c r="AK43" s="149"/>
      <c r="AM43" s="149"/>
    </row>
    <row r="44" spans="1:39" hidden="1" x14ac:dyDescent="0.25">
      <c r="A44" s="167">
        <f t="shared" si="11"/>
        <v>0</v>
      </c>
      <c r="B44" s="186">
        <v>350</v>
      </c>
      <c r="C44" s="159" t="s">
        <v>27</v>
      </c>
      <c r="D44" s="159">
        <v>987</v>
      </c>
      <c r="E44" s="159">
        <v>256817.42</v>
      </c>
      <c r="F44" s="159">
        <v>0</v>
      </c>
      <c r="G44" s="159">
        <v>0</v>
      </c>
      <c r="H44" s="159">
        <v>0</v>
      </c>
      <c r="I44" s="159">
        <v>0</v>
      </c>
      <c r="J44" s="159">
        <v>0</v>
      </c>
      <c r="K44" s="159">
        <v>0</v>
      </c>
      <c r="L44" s="159">
        <v>256817.42</v>
      </c>
      <c r="M44" s="159">
        <v>260.2</v>
      </c>
      <c r="N44" s="159">
        <v>0</v>
      </c>
      <c r="O44" s="304">
        <v>0</v>
      </c>
      <c r="P44" s="159"/>
      <c r="Q44" s="160">
        <v>0</v>
      </c>
      <c r="R44" s="211"/>
      <c r="S44" s="161">
        <v>350</v>
      </c>
      <c r="T44" s="159" t="s">
        <v>27</v>
      </c>
      <c r="U44" s="162">
        <v>953</v>
      </c>
      <c r="V44" s="163">
        <v>251204.98</v>
      </c>
      <c r="W44" s="163">
        <v>0</v>
      </c>
      <c r="X44" s="163">
        <v>0</v>
      </c>
      <c r="Y44" s="163">
        <v>0</v>
      </c>
      <c r="Z44" s="163">
        <v>0</v>
      </c>
      <c r="AA44" s="163">
        <v>0</v>
      </c>
      <c r="AB44" s="163">
        <v>0</v>
      </c>
      <c r="AC44" s="163">
        <f t="shared" si="12"/>
        <v>251204.98</v>
      </c>
      <c r="AD44" s="164">
        <f t="shared" si="17"/>
        <v>263.58999999999997</v>
      </c>
      <c r="AE44" s="164">
        <f t="shared" si="10"/>
        <v>0</v>
      </c>
      <c r="AF44" s="164">
        <f t="shared" si="14"/>
        <v>0</v>
      </c>
      <c r="AG44" s="164"/>
      <c r="AH44" s="165">
        <f t="shared" si="15"/>
        <v>0</v>
      </c>
      <c r="AI44" s="166"/>
      <c r="AJ44" s="157">
        <f t="shared" si="16"/>
        <v>0</v>
      </c>
      <c r="AK44" s="149"/>
      <c r="AM44" s="149"/>
    </row>
    <row r="45" spans="1:39" hidden="1" x14ac:dyDescent="0.25">
      <c r="A45" s="167">
        <f t="shared" si="11"/>
        <v>0</v>
      </c>
      <c r="B45" s="186">
        <v>364</v>
      </c>
      <c r="C45" s="159" t="s">
        <v>28</v>
      </c>
      <c r="D45" s="159">
        <v>365</v>
      </c>
      <c r="E45" s="159">
        <v>170723.4</v>
      </c>
      <c r="F45" s="159">
        <v>0</v>
      </c>
      <c r="G45" s="159">
        <v>0</v>
      </c>
      <c r="H45" s="159">
        <v>0</v>
      </c>
      <c r="I45" s="159">
        <v>0</v>
      </c>
      <c r="J45" s="159">
        <v>0</v>
      </c>
      <c r="K45" s="159">
        <v>0</v>
      </c>
      <c r="L45" s="159">
        <v>170723.4</v>
      </c>
      <c r="M45" s="159">
        <v>467.74</v>
      </c>
      <c r="N45" s="159">
        <v>0</v>
      </c>
      <c r="O45" s="304">
        <v>0</v>
      </c>
      <c r="P45" s="159"/>
      <c r="Q45" s="160">
        <v>0</v>
      </c>
      <c r="R45" s="211"/>
      <c r="S45" s="161">
        <v>364</v>
      </c>
      <c r="T45" s="159" t="s">
        <v>28</v>
      </c>
      <c r="U45" s="162">
        <v>361</v>
      </c>
      <c r="V45" s="163">
        <v>169626.84</v>
      </c>
      <c r="W45" s="163">
        <v>0</v>
      </c>
      <c r="X45" s="163">
        <v>0</v>
      </c>
      <c r="Y45" s="163">
        <v>0</v>
      </c>
      <c r="Z45" s="163">
        <v>0</v>
      </c>
      <c r="AA45" s="163">
        <v>0</v>
      </c>
      <c r="AB45" s="163">
        <v>0</v>
      </c>
      <c r="AC45" s="163">
        <f t="shared" si="12"/>
        <v>169626.84</v>
      </c>
      <c r="AD45" s="164">
        <f t="shared" si="17"/>
        <v>469.88</v>
      </c>
      <c r="AE45" s="164">
        <f t="shared" si="10"/>
        <v>0</v>
      </c>
      <c r="AF45" s="164">
        <f t="shared" si="14"/>
        <v>0</v>
      </c>
      <c r="AG45" s="164"/>
      <c r="AH45" s="165">
        <f t="shared" si="15"/>
        <v>0</v>
      </c>
      <c r="AI45" s="166"/>
      <c r="AJ45" s="157">
        <f t="shared" si="16"/>
        <v>0</v>
      </c>
      <c r="AK45" s="149"/>
      <c r="AM45" s="149"/>
    </row>
    <row r="46" spans="1:39" hidden="1" x14ac:dyDescent="0.25">
      <c r="A46" s="167">
        <f t="shared" si="11"/>
        <v>0</v>
      </c>
      <c r="B46" s="186">
        <v>413</v>
      </c>
      <c r="C46" s="159" t="s">
        <v>29</v>
      </c>
      <c r="D46" s="159">
        <v>7428</v>
      </c>
      <c r="E46" s="159">
        <v>1295546.33</v>
      </c>
      <c r="F46" s="159">
        <v>0</v>
      </c>
      <c r="G46" s="159">
        <v>0</v>
      </c>
      <c r="H46" s="159">
        <v>41898.92</v>
      </c>
      <c r="I46" s="159">
        <v>0</v>
      </c>
      <c r="J46" s="159">
        <v>0</v>
      </c>
      <c r="K46" s="159">
        <v>0</v>
      </c>
      <c r="L46" s="159">
        <v>1253647.4100000001</v>
      </c>
      <c r="M46" s="159">
        <v>168.77</v>
      </c>
      <c r="N46" s="159">
        <v>0</v>
      </c>
      <c r="O46" s="304">
        <v>0</v>
      </c>
      <c r="P46" s="159"/>
      <c r="Q46" s="160">
        <v>0</v>
      </c>
      <c r="R46" s="211"/>
      <c r="S46" s="170">
        <v>413</v>
      </c>
      <c r="T46" s="171" t="s">
        <v>29</v>
      </c>
      <c r="U46" s="172">
        <v>7394</v>
      </c>
      <c r="V46" s="173">
        <v>1356190.24</v>
      </c>
      <c r="W46" s="173">
        <v>0</v>
      </c>
      <c r="X46" s="173">
        <v>0</v>
      </c>
      <c r="Y46" s="173">
        <v>48666.98</v>
      </c>
      <c r="Z46" s="173">
        <v>0</v>
      </c>
      <c r="AA46" s="173">
        <v>0</v>
      </c>
      <c r="AB46" s="173">
        <v>0</v>
      </c>
      <c r="AC46" s="173">
        <f t="shared" si="12"/>
        <v>1307523.26</v>
      </c>
      <c r="AD46" s="173">
        <f t="shared" si="17"/>
        <v>176.84</v>
      </c>
      <c r="AE46" s="173">
        <f t="shared" si="10"/>
        <v>0</v>
      </c>
      <c r="AF46" s="173">
        <f t="shared" si="14"/>
        <v>0</v>
      </c>
      <c r="AG46" s="173"/>
      <c r="AH46" s="165">
        <f t="shared" si="15"/>
        <v>0</v>
      </c>
      <c r="AI46" s="166"/>
      <c r="AJ46" s="157">
        <f t="shared" si="16"/>
        <v>0</v>
      </c>
      <c r="AK46" s="149"/>
      <c r="AM46" s="149"/>
    </row>
    <row r="47" spans="1:39" hidden="1" x14ac:dyDescent="0.25">
      <c r="A47" s="167">
        <f t="shared" si="11"/>
        <v>0</v>
      </c>
      <c r="B47" s="186">
        <v>422</v>
      </c>
      <c r="C47" s="159" t="s">
        <v>30</v>
      </c>
      <c r="D47" s="159">
        <v>1225</v>
      </c>
      <c r="E47" s="159">
        <v>617120.17000000004</v>
      </c>
      <c r="F47" s="159">
        <v>0</v>
      </c>
      <c r="G47" s="159">
        <v>0</v>
      </c>
      <c r="H47" s="159">
        <v>8836.5</v>
      </c>
      <c r="I47" s="159">
        <v>0</v>
      </c>
      <c r="J47" s="159">
        <v>0</v>
      </c>
      <c r="K47" s="159">
        <v>0</v>
      </c>
      <c r="L47" s="159">
        <v>608283.67000000004</v>
      </c>
      <c r="M47" s="159">
        <v>496.56</v>
      </c>
      <c r="N47" s="159">
        <v>0</v>
      </c>
      <c r="O47" s="304">
        <v>0</v>
      </c>
      <c r="P47" s="159"/>
      <c r="Q47" s="160">
        <v>0</v>
      </c>
      <c r="R47" s="211"/>
      <c r="S47" s="161">
        <v>422</v>
      </c>
      <c r="T47" s="159" t="s">
        <v>30</v>
      </c>
      <c r="U47" s="162">
        <v>1205</v>
      </c>
      <c r="V47" s="163">
        <v>590114.75</v>
      </c>
      <c r="W47" s="163">
        <v>0</v>
      </c>
      <c r="X47" s="163">
        <v>0</v>
      </c>
      <c r="Y47" s="163">
        <v>2582.9</v>
      </c>
      <c r="Z47" s="163">
        <v>1885.89</v>
      </c>
      <c r="AA47" s="163">
        <v>0</v>
      </c>
      <c r="AB47" s="163">
        <v>0</v>
      </c>
      <c r="AC47" s="163">
        <f t="shared" si="12"/>
        <v>585645.96</v>
      </c>
      <c r="AD47" s="164">
        <f t="shared" si="17"/>
        <v>486.01</v>
      </c>
      <c r="AE47" s="164">
        <f t="shared" si="10"/>
        <v>0</v>
      </c>
      <c r="AF47" s="164">
        <f t="shared" si="14"/>
        <v>0</v>
      </c>
      <c r="AG47" s="164"/>
      <c r="AH47" s="165">
        <f t="shared" si="15"/>
        <v>0</v>
      </c>
      <c r="AI47" s="166"/>
      <c r="AJ47" s="157">
        <f t="shared" si="16"/>
        <v>0</v>
      </c>
      <c r="AK47" s="149"/>
      <c r="AM47" s="149"/>
    </row>
    <row r="48" spans="1:39" hidden="1" x14ac:dyDescent="0.25">
      <c r="A48" s="167">
        <f t="shared" si="11"/>
        <v>0</v>
      </c>
      <c r="B48" s="186">
        <v>427</v>
      </c>
      <c r="C48" s="159" t="s">
        <v>31</v>
      </c>
      <c r="D48" s="159">
        <v>241</v>
      </c>
      <c r="E48" s="159">
        <v>129280.31</v>
      </c>
      <c r="F48" s="159">
        <v>0</v>
      </c>
      <c r="G48" s="159">
        <v>0</v>
      </c>
      <c r="H48" s="159">
        <v>0</v>
      </c>
      <c r="I48" s="159">
        <v>0</v>
      </c>
      <c r="J48" s="159">
        <v>0</v>
      </c>
      <c r="K48" s="159">
        <v>0</v>
      </c>
      <c r="L48" s="159">
        <v>129280.31</v>
      </c>
      <c r="M48" s="159">
        <v>536.42999999999995</v>
      </c>
      <c r="N48" s="159">
        <v>0</v>
      </c>
      <c r="O48" s="304">
        <v>0</v>
      </c>
      <c r="P48" s="159"/>
      <c r="Q48" s="160">
        <v>0</v>
      </c>
      <c r="R48" s="211"/>
      <c r="S48" s="161">
        <v>427</v>
      </c>
      <c r="T48" s="159" t="s">
        <v>31</v>
      </c>
      <c r="U48" s="162">
        <v>229</v>
      </c>
      <c r="V48" s="163">
        <v>134668.56</v>
      </c>
      <c r="W48" s="163">
        <v>0</v>
      </c>
      <c r="X48" s="163">
        <v>0</v>
      </c>
      <c r="Y48" s="163">
        <v>0</v>
      </c>
      <c r="Z48" s="163">
        <v>0</v>
      </c>
      <c r="AA48" s="163">
        <v>0</v>
      </c>
      <c r="AB48" s="163">
        <v>0</v>
      </c>
      <c r="AC48" s="163">
        <f t="shared" si="12"/>
        <v>134668.56</v>
      </c>
      <c r="AD48" s="164">
        <f t="shared" si="17"/>
        <v>588.07000000000005</v>
      </c>
      <c r="AE48" s="164">
        <f t="shared" si="10"/>
        <v>0</v>
      </c>
      <c r="AF48" s="164">
        <f t="shared" si="14"/>
        <v>0</v>
      </c>
      <c r="AG48" s="164"/>
      <c r="AH48" s="165">
        <f t="shared" si="15"/>
        <v>0</v>
      </c>
      <c r="AI48" s="166"/>
      <c r="AJ48" s="157">
        <f t="shared" si="16"/>
        <v>0</v>
      </c>
      <c r="AK48" s="149"/>
      <c r="AM48" s="149"/>
    </row>
    <row r="49" spans="1:39" hidden="1" x14ac:dyDescent="0.25">
      <c r="A49" s="167">
        <f t="shared" si="11"/>
        <v>0</v>
      </c>
      <c r="B49" s="186">
        <v>434</v>
      </c>
      <c r="C49" s="159" t="s">
        <v>32</v>
      </c>
      <c r="D49" s="159">
        <v>1625</v>
      </c>
      <c r="E49" s="159">
        <v>662080.4</v>
      </c>
      <c r="F49" s="159">
        <v>0</v>
      </c>
      <c r="G49" s="159">
        <v>945.07</v>
      </c>
      <c r="H49" s="159">
        <v>0</v>
      </c>
      <c r="I49" s="159">
        <v>0</v>
      </c>
      <c r="J49" s="159">
        <v>0</v>
      </c>
      <c r="K49" s="159">
        <v>0</v>
      </c>
      <c r="L49" s="159">
        <v>661135.33000000007</v>
      </c>
      <c r="M49" s="159">
        <v>406.85</v>
      </c>
      <c r="N49" s="159">
        <v>0</v>
      </c>
      <c r="O49" s="304">
        <v>0</v>
      </c>
      <c r="P49" s="159"/>
      <c r="Q49" s="160">
        <v>0</v>
      </c>
      <c r="R49" s="211"/>
      <c r="S49" s="161">
        <v>434</v>
      </c>
      <c r="T49" s="159" t="s">
        <v>32</v>
      </c>
      <c r="U49" s="162">
        <v>1643</v>
      </c>
      <c r="V49" s="163">
        <v>747162.69</v>
      </c>
      <c r="W49" s="163">
        <v>0</v>
      </c>
      <c r="X49" s="163">
        <v>1366.83</v>
      </c>
      <c r="Y49" s="163">
        <v>0</v>
      </c>
      <c r="Z49" s="163">
        <v>0</v>
      </c>
      <c r="AA49" s="163">
        <v>0</v>
      </c>
      <c r="AB49" s="163">
        <v>0</v>
      </c>
      <c r="AC49" s="163">
        <f t="shared" si="12"/>
        <v>745795.86</v>
      </c>
      <c r="AD49" s="164">
        <f t="shared" si="17"/>
        <v>453.92</v>
      </c>
      <c r="AE49" s="164">
        <f t="shared" si="10"/>
        <v>0</v>
      </c>
      <c r="AF49" s="164">
        <f t="shared" si="14"/>
        <v>0</v>
      </c>
      <c r="AG49" s="164"/>
      <c r="AH49" s="165">
        <f t="shared" si="15"/>
        <v>0</v>
      </c>
      <c r="AI49" s="166"/>
      <c r="AJ49" s="157">
        <f t="shared" si="16"/>
        <v>0</v>
      </c>
      <c r="AK49" s="149"/>
      <c r="AM49" s="149"/>
    </row>
    <row r="50" spans="1:39" hidden="1" x14ac:dyDescent="0.25">
      <c r="A50" s="167">
        <f t="shared" si="11"/>
        <v>0</v>
      </c>
      <c r="B50" s="186">
        <v>441</v>
      </c>
      <c r="C50" s="159" t="s">
        <v>33</v>
      </c>
      <c r="D50" s="159">
        <v>227</v>
      </c>
      <c r="E50" s="159">
        <v>272941.78000000003</v>
      </c>
      <c r="F50" s="159">
        <v>0</v>
      </c>
      <c r="G50" s="159">
        <v>0</v>
      </c>
      <c r="H50" s="159">
        <v>0</v>
      </c>
      <c r="I50" s="159">
        <v>0</v>
      </c>
      <c r="J50" s="159">
        <v>0</v>
      </c>
      <c r="K50" s="159">
        <v>0</v>
      </c>
      <c r="L50" s="159">
        <v>272941.78000000003</v>
      </c>
      <c r="M50" s="159">
        <v>1202.3900000000001</v>
      </c>
      <c r="N50" s="159">
        <v>602.9</v>
      </c>
      <c r="O50" s="304">
        <v>136858.29999999999</v>
      </c>
      <c r="P50" s="159">
        <v>40</v>
      </c>
      <c r="Q50" s="160">
        <v>116123.53</v>
      </c>
      <c r="R50" s="211"/>
      <c r="S50" s="161">
        <v>441</v>
      </c>
      <c r="T50" s="159" t="s">
        <v>33</v>
      </c>
      <c r="U50" s="162">
        <v>236</v>
      </c>
      <c r="V50" s="163">
        <v>272718.38</v>
      </c>
      <c r="W50" s="163">
        <v>0</v>
      </c>
      <c r="X50" s="163">
        <v>0</v>
      </c>
      <c r="Y50" s="163">
        <v>0</v>
      </c>
      <c r="Z50" s="163">
        <v>0</v>
      </c>
      <c r="AA50" s="163">
        <v>0</v>
      </c>
      <c r="AB50" s="163">
        <v>0</v>
      </c>
      <c r="AC50" s="163">
        <f t="shared" si="12"/>
        <v>272718.38</v>
      </c>
      <c r="AD50" s="164">
        <f t="shared" si="17"/>
        <v>1155.5899999999999</v>
      </c>
      <c r="AE50" s="164">
        <f t="shared" si="10"/>
        <v>532.29</v>
      </c>
      <c r="AF50" s="164">
        <f t="shared" si="14"/>
        <v>125620.43999999999</v>
      </c>
      <c r="AG50" s="169">
        <f>AF50/AF$424</f>
        <v>4.7440853977698865</v>
      </c>
      <c r="AH50" s="165">
        <f t="shared" si="15"/>
        <v>59301067.472123578</v>
      </c>
      <c r="AI50" s="166"/>
      <c r="AJ50" s="157" t="b">
        <f t="shared" si="16"/>
        <v>0</v>
      </c>
      <c r="AK50" s="149"/>
      <c r="AM50" s="149"/>
    </row>
    <row r="51" spans="1:39" hidden="1" x14ac:dyDescent="0.25">
      <c r="A51" s="167">
        <f t="shared" si="11"/>
        <v>0</v>
      </c>
      <c r="B51" s="186">
        <v>2240</v>
      </c>
      <c r="C51" s="159" t="s">
        <v>138</v>
      </c>
      <c r="D51" s="159">
        <v>390</v>
      </c>
      <c r="E51" s="159">
        <v>151546.88</v>
      </c>
      <c r="F51" s="159">
        <v>0</v>
      </c>
      <c r="G51" s="159">
        <v>0</v>
      </c>
      <c r="H51" s="159">
        <v>0</v>
      </c>
      <c r="I51" s="159">
        <v>0</v>
      </c>
      <c r="J51" s="159">
        <v>0</v>
      </c>
      <c r="K51" s="159">
        <v>0</v>
      </c>
      <c r="L51" s="159">
        <v>151546.88</v>
      </c>
      <c r="M51" s="159">
        <v>388.58</v>
      </c>
      <c r="N51" s="159">
        <v>0</v>
      </c>
      <c r="O51" s="304">
        <v>0</v>
      </c>
      <c r="P51" s="159"/>
      <c r="Q51" s="160">
        <v>0</v>
      </c>
      <c r="R51" s="211"/>
      <c r="S51" s="161">
        <v>2240</v>
      </c>
      <c r="T51" s="159" t="s">
        <v>138</v>
      </c>
      <c r="U51" s="162">
        <v>399</v>
      </c>
      <c r="V51" s="163">
        <v>339669.12</v>
      </c>
      <c r="W51" s="163">
        <v>0</v>
      </c>
      <c r="X51" s="163">
        <v>0</v>
      </c>
      <c r="Y51" s="163">
        <v>0</v>
      </c>
      <c r="Z51" s="163">
        <v>0</v>
      </c>
      <c r="AA51" s="163">
        <v>0</v>
      </c>
      <c r="AB51" s="163">
        <v>0</v>
      </c>
      <c r="AC51" s="163">
        <f t="shared" si="12"/>
        <v>339669.12</v>
      </c>
      <c r="AD51" s="164">
        <f t="shared" si="17"/>
        <v>851.3</v>
      </c>
      <c r="AE51" s="164">
        <f t="shared" si="10"/>
        <v>228</v>
      </c>
      <c r="AF51" s="164">
        <f t="shared" si="14"/>
        <v>90972</v>
      </c>
      <c r="AG51" s="169">
        <f>AF51/AF$424</f>
        <v>3.4355789297181429</v>
      </c>
      <c r="AH51" s="165">
        <f t="shared" si="15"/>
        <v>42944736.621476784</v>
      </c>
      <c r="AI51" s="166"/>
      <c r="AJ51" s="157" t="b">
        <f t="shared" si="16"/>
        <v>0</v>
      </c>
      <c r="AK51" s="149"/>
      <c r="AM51" s="149"/>
    </row>
    <row r="52" spans="1:39" hidden="1" x14ac:dyDescent="0.25">
      <c r="A52" s="167">
        <f t="shared" si="11"/>
        <v>0</v>
      </c>
      <c r="B52" s="186">
        <v>476</v>
      </c>
      <c r="C52" s="159" t="s">
        <v>35</v>
      </c>
      <c r="D52" s="159">
        <v>1762</v>
      </c>
      <c r="E52" s="159">
        <v>869191.77</v>
      </c>
      <c r="F52" s="159">
        <v>0</v>
      </c>
      <c r="G52" s="159">
        <v>0</v>
      </c>
      <c r="H52" s="159">
        <v>0</v>
      </c>
      <c r="I52" s="159">
        <v>0</v>
      </c>
      <c r="J52" s="159">
        <v>0</v>
      </c>
      <c r="K52" s="159">
        <v>0</v>
      </c>
      <c r="L52" s="159">
        <v>869191.77</v>
      </c>
      <c r="M52" s="159">
        <v>493.3</v>
      </c>
      <c r="N52" s="159">
        <v>0</v>
      </c>
      <c r="O52" s="304">
        <v>0</v>
      </c>
      <c r="P52" s="159"/>
      <c r="Q52" s="160">
        <v>0</v>
      </c>
      <c r="R52" s="211"/>
      <c r="S52" s="161">
        <v>476</v>
      </c>
      <c r="T52" s="159" t="s">
        <v>35</v>
      </c>
      <c r="U52" s="162">
        <v>1760</v>
      </c>
      <c r="V52" s="163">
        <v>976681.15</v>
      </c>
      <c r="W52" s="163">
        <v>0</v>
      </c>
      <c r="X52" s="163">
        <v>0</v>
      </c>
      <c r="Y52" s="163">
        <v>0</v>
      </c>
      <c r="Z52" s="163">
        <v>0</v>
      </c>
      <c r="AA52" s="163">
        <v>0</v>
      </c>
      <c r="AB52" s="163">
        <v>0</v>
      </c>
      <c r="AC52" s="163">
        <f t="shared" si="12"/>
        <v>976681.15</v>
      </c>
      <c r="AD52" s="164">
        <f t="shared" si="17"/>
        <v>554.92999999999995</v>
      </c>
      <c r="AE52" s="164">
        <f t="shared" si="10"/>
        <v>0</v>
      </c>
      <c r="AF52" s="164">
        <f t="shared" si="14"/>
        <v>0</v>
      </c>
      <c r="AG52" s="164"/>
      <c r="AH52" s="165">
        <f t="shared" si="15"/>
        <v>0</v>
      </c>
      <c r="AI52" s="166"/>
      <c r="AJ52" s="157">
        <f t="shared" si="16"/>
        <v>0</v>
      </c>
      <c r="AK52" s="149"/>
      <c r="AM52" s="149"/>
    </row>
    <row r="53" spans="1:39" hidden="1" x14ac:dyDescent="0.25">
      <c r="A53" s="167">
        <f t="shared" si="11"/>
        <v>0</v>
      </c>
      <c r="B53" s="186">
        <v>485</v>
      </c>
      <c r="C53" s="159" t="s">
        <v>36</v>
      </c>
      <c r="D53" s="159">
        <v>618</v>
      </c>
      <c r="E53" s="159">
        <v>430275.71</v>
      </c>
      <c r="F53" s="159">
        <v>0</v>
      </c>
      <c r="G53" s="159">
        <v>0</v>
      </c>
      <c r="H53" s="159">
        <v>0</v>
      </c>
      <c r="I53" s="159">
        <v>0</v>
      </c>
      <c r="J53" s="159">
        <v>0</v>
      </c>
      <c r="K53" s="159">
        <v>0</v>
      </c>
      <c r="L53" s="159">
        <v>430275.71</v>
      </c>
      <c r="M53" s="159">
        <v>696.24</v>
      </c>
      <c r="N53" s="159">
        <v>96.75</v>
      </c>
      <c r="O53" s="304">
        <v>59791.5</v>
      </c>
      <c r="P53" s="159">
        <v>82</v>
      </c>
      <c r="Q53" s="160">
        <v>50732.77</v>
      </c>
      <c r="R53" s="211"/>
      <c r="S53" s="161">
        <v>485</v>
      </c>
      <c r="T53" s="159" t="s">
        <v>36</v>
      </c>
      <c r="U53" s="162">
        <v>628</v>
      </c>
      <c r="V53" s="163">
        <v>456440.42</v>
      </c>
      <c r="W53" s="163">
        <v>0</v>
      </c>
      <c r="X53" s="163">
        <v>0</v>
      </c>
      <c r="Y53" s="163">
        <v>0</v>
      </c>
      <c r="Z53" s="163">
        <v>0</v>
      </c>
      <c r="AA53" s="163">
        <v>0</v>
      </c>
      <c r="AB53" s="163">
        <v>0</v>
      </c>
      <c r="AC53" s="163">
        <f t="shared" si="12"/>
        <v>456440.42</v>
      </c>
      <c r="AD53" s="164">
        <f t="shared" si="17"/>
        <v>726.82</v>
      </c>
      <c r="AE53" s="164">
        <f t="shared" si="10"/>
        <v>103.52</v>
      </c>
      <c r="AF53" s="164">
        <f t="shared" si="14"/>
        <v>65010.559999999998</v>
      </c>
      <c r="AG53" s="169">
        <f>AF53/AF$424</f>
        <v>2.4551390553706316</v>
      </c>
      <c r="AH53" s="165">
        <f t="shared" si="15"/>
        <v>30689238.192132894</v>
      </c>
      <c r="AI53" s="166"/>
      <c r="AJ53" s="157" t="b">
        <f t="shared" si="16"/>
        <v>0</v>
      </c>
      <c r="AK53" s="149"/>
      <c r="AM53" s="149"/>
    </row>
    <row r="54" spans="1:39" hidden="1" x14ac:dyDescent="0.25">
      <c r="A54" s="167">
        <f t="shared" si="11"/>
        <v>0</v>
      </c>
      <c r="B54" s="186">
        <v>497</v>
      </c>
      <c r="C54" s="159" t="s">
        <v>38</v>
      </c>
      <c r="D54" s="159">
        <v>1268</v>
      </c>
      <c r="E54" s="159">
        <v>843215.3</v>
      </c>
      <c r="F54" s="159">
        <v>0</v>
      </c>
      <c r="G54" s="159">
        <v>0</v>
      </c>
      <c r="H54" s="159">
        <v>0</v>
      </c>
      <c r="I54" s="159">
        <v>0</v>
      </c>
      <c r="J54" s="159">
        <v>0</v>
      </c>
      <c r="K54" s="159">
        <v>0</v>
      </c>
      <c r="L54" s="159">
        <v>843215.3</v>
      </c>
      <c r="M54" s="159">
        <v>665</v>
      </c>
      <c r="N54" s="159">
        <v>65.510000000000005</v>
      </c>
      <c r="O54" s="304">
        <v>83066.680000000008</v>
      </c>
      <c r="P54" s="159">
        <v>67</v>
      </c>
      <c r="Q54" s="160">
        <v>70481.63</v>
      </c>
      <c r="R54" s="211"/>
      <c r="S54" s="161">
        <v>497</v>
      </c>
      <c r="T54" s="159" t="s">
        <v>38</v>
      </c>
      <c r="U54" s="162">
        <v>1290</v>
      </c>
      <c r="V54" s="163">
        <v>839341.38</v>
      </c>
      <c r="W54" s="163">
        <v>0</v>
      </c>
      <c r="X54" s="163">
        <v>0</v>
      </c>
      <c r="Y54" s="163">
        <v>0</v>
      </c>
      <c r="Z54" s="163">
        <v>0</v>
      </c>
      <c r="AA54" s="163">
        <v>0</v>
      </c>
      <c r="AB54" s="163">
        <v>0</v>
      </c>
      <c r="AC54" s="163">
        <f t="shared" si="12"/>
        <v>839341.38</v>
      </c>
      <c r="AD54" s="164">
        <f t="shared" si="17"/>
        <v>650.65</v>
      </c>
      <c r="AE54" s="164">
        <f t="shared" si="10"/>
        <v>27.35</v>
      </c>
      <c r="AF54" s="164">
        <f t="shared" si="14"/>
        <v>35281.5</v>
      </c>
      <c r="AG54" s="169">
        <f>AF54/AF$424</f>
        <v>1.3324141275211125</v>
      </c>
      <c r="AH54" s="165">
        <f t="shared" si="15"/>
        <v>16655176.594013907</v>
      </c>
      <c r="AI54" s="166"/>
      <c r="AJ54" s="157" t="b">
        <f t="shared" si="16"/>
        <v>0</v>
      </c>
      <c r="AK54" s="149"/>
      <c r="AM54" s="149"/>
    </row>
    <row r="55" spans="1:39" hidden="1" x14ac:dyDescent="0.25">
      <c r="A55" s="167">
        <f t="shared" si="11"/>
        <v>0</v>
      </c>
      <c r="B55" s="186">
        <v>602</v>
      </c>
      <c r="C55" s="159" t="s">
        <v>39</v>
      </c>
      <c r="D55" s="159">
        <v>845</v>
      </c>
      <c r="E55" s="159">
        <v>432857.79</v>
      </c>
      <c r="F55" s="159">
        <v>0</v>
      </c>
      <c r="G55" s="159">
        <v>0</v>
      </c>
      <c r="H55" s="159">
        <v>0</v>
      </c>
      <c r="I55" s="159">
        <v>0</v>
      </c>
      <c r="J55" s="159">
        <v>0</v>
      </c>
      <c r="K55" s="159">
        <v>0</v>
      </c>
      <c r="L55" s="159">
        <v>432857.79</v>
      </c>
      <c r="M55" s="159">
        <v>512.26</v>
      </c>
      <c r="N55" s="159">
        <v>0</v>
      </c>
      <c r="O55" s="304">
        <v>0</v>
      </c>
      <c r="P55" s="159"/>
      <c r="Q55" s="160">
        <v>0</v>
      </c>
      <c r="R55" s="211"/>
      <c r="S55" s="161">
        <v>602</v>
      </c>
      <c r="T55" s="159" t="s">
        <v>39</v>
      </c>
      <c r="U55" s="162">
        <v>835</v>
      </c>
      <c r="V55" s="163">
        <v>510561.98</v>
      </c>
      <c r="W55" s="163">
        <v>0</v>
      </c>
      <c r="X55" s="163">
        <v>0</v>
      </c>
      <c r="Y55" s="163">
        <v>0</v>
      </c>
      <c r="Z55" s="163">
        <v>0</v>
      </c>
      <c r="AA55" s="163">
        <v>0</v>
      </c>
      <c r="AB55" s="163">
        <v>0</v>
      </c>
      <c r="AC55" s="163">
        <f t="shared" si="12"/>
        <v>510561.98</v>
      </c>
      <c r="AD55" s="164">
        <f t="shared" si="17"/>
        <v>611.45000000000005</v>
      </c>
      <c r="AE55" s="164">
        <f t="shared" si="10"/>
        <v>0</v>
      </c>
      <c r="AF55" s="164">
        <f t="shared" si="14"/>
        <v>0</v>
      </c>
      <c r="AG55" s="164"/>
      <c r="AH55" s="165">
        <f t="shared" si="15"/>
        <v>0</v>
      </c>
      <c r="AI55" s="166"/>
      <c r="AJ55" s="157">
        <f t="shared" si="16"/>
        <v>0</v>
      </c>
      <c r="AK55" s="149"/>
      <c r="AM55" s="149"/>
    </row>
    <row r="56" spans="1:39" hidden="1" x14ac:dyDescent="0.25">
      <c r="A56" s="167">
        <f t="shared" si="11"/>
        <v>0</v>
      </c>
      <c r="B56" s="186">
        <v>609</v>
      </c>
      <c r="C56" s="159" t="s">
        <v>40</v>
      </c>
      <c r="D56" s="159">
        <v>842</v>
      </c>
      <c r="E56" s="159">
        <v>318916.5</v>
      </c>
      <c r="F56" s="159">
        <v>0</v>
      </c>
      <c r="G56" s="159">
        <v>0</v>
      </c>
      <c r="H56" s="159">
        <v>0</v>
      </c>
      <c r="I56" s="159">
        <v>0</v>
      </c>
      <c r="J56" s="159">
        <v>0</v>
      </c>
      <c r="K56" s="159">
        <v>0</v>
      </c>
      <c r="L56" s="159">
        <v>318916.5</v>
      </c>
      <c r="M56" s="159">
        <v>378.76</v>
      </c>
      <c r="N56" s="159">
        <v>0</v>
      </c>
      <c r="O56" s="304">
        <v>0</v>
      </c>
      <c r="P56" s="159"/>
      <c r="Q56" s="160">
        <v>0</v>
      </c>
      <c r="R56" s="211"/>
      <c r="S56" s="161">
        <v>609</v>
      </c>
      <c r="T56" s="159" t="s">
        <v>40</v>
      </c>
      <c r="U56" s="162">
        <v>842</v>
      </c>
      <c r="V56" s="163">
        <v>293102.5</v>
      </c>
      <c r="W56" s="163">
        <v>0</v>
      </c>
      <c r="X56" s="163">
        <v>0</v>
      </c>
      <c r="Y56" s="163">
        <v>0</v>
      </c>
      <c r="Z56" s="163">
        <v>0</v>
      </c>
      <c r="AA56" s="163">
        <v>0</v>
      </c>
      <c r="AB56" s="163">
        <v>0</v>
      </c>
      <c r="AC56" s="163">
        <f t="shared" si="12"/>
        <v>293102.5</v>
      </c>
      <c r="AD56" s="164">
        <f t="shared" si="17"/>
        <v>348.1</v>
      </c>
      <c r="AE56" s="164">
        <f t="shared" si="10"/>
        <v>0</v>
      </c>
      <c r="AF56" s="164">
        <f t="shared" si="14"/>
        <v>0</v>
      </c>
      <c r="AG56" s="164"/>
      <c r="AH56" s="165">
        <f t="shared" si="15"/>
        <v>0</v>
      </c>
      <c r="AI56" s="166"/>
      <c r="AJ56" s="157">
        <f t="shared" si="16"/>
        <v>0</v>
      </c>
      <c r="AK56" s="149"/>
      <c r="AM56" s="149"/>
    </row>
    <row r="57" spans="1:39" hidden="1" x14ac:dyDescent="0.25">
      <c r="A57" s="167">
        <f t="shared" si="11"/>
        <v>0</v>
      </c>
      <c r="B57" s="186">
        <v>623</v>
      </c>
      <c r="C57" s="159" t="s">
        <v>42</v>
      </c>
      <c r="D57" s="159">
        <v>418</v>
      </c>
      <c r="E57" s="159">
        <v>357278.63</v>
      </c>
      <c r="F57" s="159">
        <v>0</v>
      </c>
      <c r="G57" s="159">
        <v>0</v>
      </c>
      <c r="H57" s="159">
        <v>0</v>
      </c>
      <c r="I57" s="159">
        <v>0</v>
      </c>
      <c r="J57" s="159">
        <v>0</v>
      </c>
      <c r="K57" s="159">
        <v>0</v>
      </c>
      <c r="L57" s="159">
        <v>357278.63</v>
      </c>
      <c r="M57" s="159">
        <v>854.73</v>
      </c>
      <c r="N57" s="159">
        <v>255.24</v>
      </c>
      <c r="O57" s="304">
        <v>106690.32</v>
      </c>
      <c r="P57" s="159">
        <v>57</v>
      </c>
      <c r="Q57" s="160">
        <v>90526.16</v>
      </c>
      <c r="R57" s="211"/>
      <c r="S57" s="161">
        <v>623</v>
      </c>
      <c r="T57" s="159" t="s">
        <v>42</v>
      </c>
      <c r="U57" s="162">
        <v>420</v>
      </c>
      <c r="V57" s="163">
        <v>378536.6</v>
      </c>
      <c r="W57" s="163">
        <v>0</v>
      </c>
      <c r="X57" s="163">
        <v>0</v>
      </c>
      <c r="Y57" s="163">
        <v>0</v>
      </c>
      <c r="Z57" s="163">
        <v>0</v>
      </c>
      <c r="AA57" s="163">
        <v>0</v>
      </c>
      <c r="AB57" s="163">
        <v>0</v>
      </c>
      <c r="AC57" s="163">
        <f t="shared" si="12"/>
        <v>378536.6</v>
      </c>
      <c r="AD57" s="164">
        <f t="shared" si="17"/>
        <v>901.28</v>
      </c>
      <c r="AE57" s="164">
        <f t="shared" si="10"/>
        <v>277.98</v>
      </c>
      <c r="AF57" s="164">
        <f t="shared" si="14"/>
        <v>116751.6</v>
      </c>
      <c r="AG57" s="169">
        <f>AF57/AF$424</f>
        <v>4.4091515737906253</v>
      </c>
      <c r="AH57" s="165">
        <f t="shared" si="15"/>
        <v>55114394.672382817</v>
      </c>
      <c r="AI57" s="166"/>
      <c r="AJ57" s="157" t="b">
        <f t="shared" si="16"/>
        <v>0</v>
      </c>
      <c r="AK57" s="149"/>
      <c r="AM57" s="149"/>
    </row>
    <row r="58" spans="1:39" hidden="1" x14ac:dyDescent="0.25">
      <c r="A58" s="167">
        <f t="shared" si="11"/>
        <v>0</v>
      </c>
      <c r="B58" s="186">
        <v>657</v>
      </c>
      <c r="C58" s="159" t="s">
        <v>44</v>
      </c>
      <c r="D58" s="159">
        <v>96</v>
      </c>
      <c r="E58" s="159">
        <v>106250.13</v>
      </c>
      <c r="F58" s="159">
        <v>0</v>
      </c>
      <c r="G58" s="159">
        <v>0</v>
      </c>
      <c r="H58" s="159">
        <v>0</v>
      </c>
      <c r="I58" s="159">
        <v>0</v>
      </c>
      <c r="J58" s="159">
        <v>0</v>
      </c>
      <c r="K58" s="159">
        <v>0</v>
      </c>
      <c r="L58" s="159">
        <v>106250.13</v>
      </c>
      <c r="M58" s="159">
        <v>1106.77</v>
      </c>
      <c r="N58" s="159">
        <v>507.28</v>
      </c>
      <c r="O58" s="304">
        <v>48698.879999999997</v>
      </c>
      <c r="P58" s="159">
        <v>86</v>
      </c>
      <c r="Q58" s="160">
        <v>41320.74</v>
      </c>
      <c r="R58" s="211"/>
      <c r="S58" s="161">
        <v>657</v>
      </c>
      <c r="T58" s="159" t="s">
        <v>44</v>
      </c>
      <c r="U58" s="162">
        <v>97</v>
      </c>
      <c r="V58" s="163">
        <v>102495.13</v>
      </c>
      <c r="W58" s="163">
        <v>0</v>
      </c>
      <c r="X58" s="163">
        <v>0</v>
      </c>
      <c r="Y58" s="163">
        <v>0</v>
      </c>
      <c r="Z58" s="163">
        <v>0</v>
      </c>
      <c r="AA58" s="163">
        <v>0</v>
      </c>
      <c r="AB58" s="163">
        <v>0</v>
      </c>
      <c r="AC58" s="163">
        <f t="shared" si="12"/>
        <v>102495.13</v>
      </c>
      <c r="AD58" s="164">
        <f t="shared" si="17"/>
        <v>1056.6500000000001</v>
      </c>
      <c r="AE58" s="164">
        <f t="shared" si="10"/>
        <v>433.35</v>
      </c>
      <c r="AF58" s="164">
        <f t="shared" si="14"/>
        <v>42034.950000000004</v>
      </c>
      <c r="AG58" s="169">
        <f>AF58/AF$424</f>
        <v>1.5874597517011351</v>
      </c>
      <c r="AH58" s="165">
        <f t="shared" si="15"/>
        <v>19843246.896264188</v>
      </c>
      <c r="AI58" s="166"/>
      <c r="AJ58" s="157" t="b">
        <f t="shared" si="16"/>
        <v>0</v>
      </c>
      <c r="AK58" s="149"/>
      <c r="AM58" s="149"/>
    </row>
    <row r="59" spans="1:39" hidden="1" x14ac:dyDescent="0.25">
      <c r="A59" s="167">
        <f t="shared" si="11"/>
        <v>0</v>
      </c>
      <c r="B59" s="186">
        <v>658</v>
      </c>
      <c r="C59" s="159" t="s">
        <v>45</v>
      </c>
      <c r="D59" s="159">
        <v>908</v>
      </c>
      <c r="E59" s="159">
        <v>347888.82</v>
      </c>
      <c r="F59" s="159">
        <v>0</v>
      </c>
      <c r="G59" s="159">
        <v>0</v>
      </c>
      <c r="H59" s="159">
        <v>0</v>
      </c>
      <c r="I59" s="159">
        <v>0</v>
      </c>
      <c r="J59" s="159">
        <v>0</v>
      </c>
      <c r="K59" s="159">
        <v>0</v>
      </c>
      <c r="L59" s="159">
        <v>347888.82</v>
      </c>
      <c r="M59" s="159">
        <v>383.14</v>
      </c>
      <c r="N59" s="159">
        <v>0</v>
      </c>
      <c r="O59" s="304">
        <v>0</v>
      </c>
      <c r="P59" s="159"/>
      <c r="Q59" s="160">
        <v>0</v>
      </c>
      <c r="R59" s="211"/>
      <c r="S59" s="161">
        <v>658</v>
      </c>
      <c r="T59" s="159" t="s">
        <v>45</v>
      </c>
      <c r="U59" s="162">
        <v>923</v>
      </c>
      <c r="V59" s="163">
        <v>357262.7</v>
      </c>
      <c r="W59" s="163">
        <v>0</v>
      </c>
      <c r="X59" s="163">
        <v>0</v>
      </c>
      <c r="Y59" s="163">
        <v>0</v>
      </c>
      <c r="Z59" s="163">
        <v>0</v>
      </c>
      <c r="AA59" s="163">
        <v>0</v>
      </c>
      <c r="AB59" s="163">
        <v>0</v>
      </c>
      <c r="AC59" s="163">
        <f t="shared" si="12"/>
        <v>357262.7</v>
      </c>
      <c r="AD59" s="164">
        <f t="shared" si="17"/>
        <v>387.07</v>
      </c>
      <c r="AE59" s="164">
        <f t="shared" si="10"/>
        <v>0</v>
      </c>
      <c r="AF59" s="164">
        <f t="shared" si="14"/>
        <v>0</v>
      </c>
      <c r="AG59" s="164"/>
      <c r="AH59" s="165">
        <f t="shared" si="15"/>
        <v>0</v>
      </c>
      <c r="AI59" s="166"/>
      <c r="AJ59" s="157">
        <f t="shared" si="16"/>
        <v>0</v>
      </c>
      <c r="AK59" s="149"/>
      <c r="AM59" s="149"/>
    </row>
    <row r="60" spans="1:39" hidden="1" x14ac:dyDescent="0.25">
      <c r="A60" s="167">
        <f t="shared" si="11"/>
        <v>0</v>
      </c>
      <c r="B60" s="186">
        <v>665</v>
      </c>
      <c r="C60" s="159" t="s">
        <v>46</v>
      </c>
      <c r="D60" s="159">
        <v>661</v>
      </c>
      <c r="E60" s="159">
        <v>241878.96</v>
      </c>
      <c r="F60" s="159">
        <v>0</v>
      </c>
      <c r="G60" s="159">
        <v>0</v>
      </c>
      <c r="H60" s="159">
        <v>0</v>
      </c>
      <c r="I60" s="159">
        <v>0</v>
      </c>
      <c r="J60" s="159">
        <v>0</v>
      </c>
      <c r="K60" s="159">
        <v>0</v>
      </c>
      <c r="L60" s="159">
        <v>241878.96</v>
      </c>
      <c r="M60" s="159">
        <v>365.93</v>
      </c>
      <c r="N60" s="159">
        <v>0</v>
      </c>
      <c r="O60" s="304">
        <v>0</v>
      </c>
      <c r="P60" s="159"/>
      <c r="Q60" s="160">
        <v>0</v>
      </c>
      <c r="R60" s="211"/>
      <c r="S60" s="161">
        <v>665</v>
      </c>
      <c r="T60" s="159" t="s">
        <v>46</v>
      </c>
      <c r="U60" s="162">
        <v>720</v>
      </c>
      <c r="V60" s="163">
        <v>304529.91999999998</v>
      </c>
      <c r="W60" s="163">
        <v>0</v>
      </c>
      <c r="X60" s="163">
        <v>0</v>
      </c>
      <c r="Y60" s="163">
        <v>0</v>
      </c>
      <c r="Z60" s="163">
        <v>0</v>
      </c>
      <c r="AA60" s="163">
        <v>0</v>
      </c>
      <c r="AB60" s="163">
        <v>0</v>
      </c>
      <c r="AC60" s="163">
        <f t="shared" si="12"/>
        <v>304529.91999999998</v>
      </c>
      <c r="AD60" s="164">
        <f t="shared" si="17"/>
        <v>422.96</v>
      </c>
      <c r="AE60" s="164">
        <f t="shared" si="10"/>
        <v>0</v>
      </c>
      <c r="AF60" s="164">
        <f t="shared" si="14"/>
        <v>0</v>
      </c>
      <c r="AG60" s="164"/>
      <c r="AH60" s="165">
        <f t="shared" si="15"/>
        <v>0</v>
      </c>
      <c r="AI60" s="166"/>
      <c r="AJ60" s="157">
        <f t="shared" si="16"/>
        <v>0</v>
      </c>
      <c r="AK60" s="149"/>
      <c r="AM60" s="149"/>
    </row>
    <row r="61" spans="1:39" hidden="1" x14ac:dyDescent="0.25">
      <c r="A61" s="167">
        <f t="shared" si="11"/>
        <v>0</v>
      </c>
      <c r="B61" s="186">
        <v>700</v>
      </c>
      <c r="C61" s="159" t="s">
        <v>47</v>
      </c>
      <c r="D61" s="159">
        <v>1056</v>
      </c>
      <c r="E61" s="159">
        <v>398071.03</v>
      </c>
      <c r="F61" s="159">
        <v>0</v>
      </c>
      <c r="G61" s="159">
        <v>0</v>
      </c>
      <c r="H61" s="159">
        <v>4954.84</v>
      </c>
      <c r="I61" s="159">
        <v>0</v>
      </c>
      <c r="J61" s="159">
        <v>0</v>
      </c>
      <c r="K61" s="159">
        <v>0</v>
      </c>
      <c r="L61" s="159">
        <v>393116.19</v>
      </c>
      <c r="M61" s="159">
        <v>372.27</v>
      </c>
      <c r="N61" s="159">
        <v>0</v>
      </c>
      <c r="O61" s="304">
        <v>0</v>
      </c>
      <c r="P61" s="159"/>
      <c r="Q61" s="160">
        <v>0</v>
      </c>
      <c r="R61" s="211"/>
      <c r="S61" s="161">
        <v>700</v>
      </c>
      <c r="T61" s="159" t="s">
        <v>47</v>
      </c>
      <c r="U61" s="162">
        <v>1044</v>
      </c>
      <c r="V61" s="163">
        <v>408634.73</v>
      </c>
      <c r="W61" s="163">
        <v>0</v>
      </c>
      <c r="X61" s="163">
        <v>0</v>
      </c>
      <c r="Y61" s="163">
        <v>6899.4</v>
      </c>
      <c r="Z61" s="163">
        <v>0</v>
      </c>
      <c r="AA61" s="163">
        <v>0</v>
      </c>
      <c r="AB61" s="163">
        <v>0</v>
      </c>
      <c r="AC61" s="163">
        <f t="shared" si="12"/>
        <v>401735.32999999996</v>
      </c>
      <c r="AD61" s="164">
        <f t="shared" si="17"/>
        <v>384.8</v>
      </c>
      <c r="AE61" s="164">
        <f t="shared" si="10"/>
        <v>0</v>
      </c>
      <c r="AF61" s="164">
        <f t="shared" si="14"/>
        <v>0</v>
      </c>
      <c r="AG61" s="164"/>
      <c r="AH61" s="165">
        <f t="shared" si="15"/>
        <v>0</v>
      </c>
      <c r="AI61" s="166"/>
      <c r="AJ61" s="157">
        <f t="shared" si="16"/>
        <v>0</v>
      </c>
      <c r="AK61" s="149"/>
      <c r="AM61" s="149"/>
    </row>
    <row r="62" spans="1:39" hidden="1" x14ac:dyDescent="0.25">
      <c r="A62" s="167">
        <f t="shared" si="11"/>
        <v>0</v>
      </c>
      <c r="B62" s="186">
        <v>721</v>
      </c>
      <c r="C62" s="159" t="s">
        <v>49</v>
      </c>
      <c r="D62" s="159">
        <v>1686</v>
      </c>
      <c r="E62" s="159">
        <v>462962.23</v>
      </c>
      <c r="F62" s="159">
        <v>7941.5</v>
      </c>
      <c r="G62" s="159">
        <v>0</v>
      </c>
      <c r="H62" s="159">
        <v>5458.9</v>
      </c>
      <c r="I62" s="159">
        <v>0</v>
      </c>
      <c r="J62" s="159">
        <v>0</v>
      </c>
      <c r="K62" s="159">
        <v>0</v>
      </c>
      <c r="L62" s="159">
        <v>449561.82999999996</v>
      </c>
      <c r="M62" s="159">
        <v>266.64</v>
      </c>
      <c r="N62" s="159">
        <v>0</v>
      </c>
      <c r="O62" s="304">
        <v>0</v>
      </c>
      <c r="P62" s="159"/>
      <c r="Q62" s="160">
        <v>0</v>
      </c>
      <c r="R62" s="211"/>
      <c r="S62" s="170">
        <v>721</v>
      </c>
      <c r="T62" s="171" t="s">
        <v>49</v>
      </c>
      <c r="U62" s="172">
        <v>1703</v>
      </c>
      <c r="V62" s="173">
        <v>535803.80000000005</v>
      </c>
      <c r="W62" s="173">
        <v>9679.5</v>
      </c>
      <c r="X62" s="173">
        <v>0</v>
      </c>
      <c r="Y62" s="173">
        <v>5627.5</v>
      </c>
      <c r="Z62" s="173">
        <v>0</v>
      </c>
      <c r="AA62" s="173">
        <v>0</v>
      </c>
      <c r="AB62" s="173">
        <v>0</v>
      </c>
      <c r="AC62" s="173">
        <f t="shared" si="12"/>
        <v>520496.80000000005</v>
      </c>
      <c r="AD62" s="173">
        <f t="shared" si="17"/>
        <v>305.64</v>
      </c>
      <c r="AE62" s="173">
        <f t="shared" si="10"/>
        <v>0</v>
      </c>
      <c r="AF62" s="173">
        <f t="shared" si="14"/>
        <v>0</v>
      </c>
      <c r="AG62" s="173"/>
      <c r="AH62" s="165">
        <f t="shared" si="15"/>
        <v>0</v>
      </c>
      <c r="AI62" s="166"/>
      <c r="AJ62" s="157">
        <f t="shared" si="16"/>
        <v>0</v>
      </c>
      <c r="AK62" s="149"/>
      <c r="AM62" s="149"/>
    </row>
    <row r="63" spans="1:39" hidden="1" x14ac:dyDescent="0.25">
      <c r="A63" s="167">
        <f t="shared" si="11"/>
        <v>0</v>
      </c>
      <c r="B63" s="186">
        <v>735</v>
      </c>
      <c r="C63" s="159" t="s">
        <v>50</v>
      </c>
      <c r="D63" s="159">
        <v>500</v>
      </c>
      <c r="E63" s="159">
        <v>315839.61</v>
      </c>
      <c r="F63" s="159">
        <v>0</v>
      </c>
      <c r="G63" s="159">
        <v>0</v>
      </c>
      <c r="H63" s="159">
        <v>0</v>
      </c>
      <c r="I63" s="159">
        <v>0</v>
      </c>
      <c r="J63" s="159">
        <v>0</v>
      </c>
      <c r="K63" s="159">
        <v>0</v>
      </c>
      <c r="L63" s="159">
        <v>315839.61</v>
      </c>
      <c r="M63" s="159">
        <v>631.67999999999995</v>
      </c>
      <c r="N63" s="159">
        <v>32.19</v>
      </c>
      <c r="O63" s="304">
        <v>16094.999999999998</v>
      </c>
      <c r="P63" s="159">
        <v>118</v>
      </c>
      <c r="Q63" s="160">
        <v>13656.52</v>
      </c>
      <c r="R63" s="211"/>
      <c r="S63" s="161">
        <v>735</v>
      </c>
      <c r="T63" s="159" t="s">
        <v>50</v>
      </c>
      <c r="U63" s="162">
        <v>495</v>
      </c>
      <c r="V63" s="163">
        <v>415942.02</v>
      </c>
      <c r="W63" s="163">
        <v>0</v>
      </c>
      <c r="X63" s="163">
        <v>0</v>
      </c>
      <c r="Y63" s="163">
        <v>232.61</v>
      </c>
      <c r="Z63" s="163">
        <v>0</v>
      </c>
      <c r="AA63" s="163">
        <v>0</v>
      </c>
      <c r="AB63" s="163">
        <v>0</v>
      </c>
      <c r="AC63" s="163">
        <f t="shared" si="12"/>
        <v>415709.41000000003</v>
      </c>
      <c r="AD63" s="164">
        <f t="shared" si="17"/>
        <v>839.82</v>
      </c>
      <c r="AE63" s="164">
        <f t="shared" si="10"/>
        <v>216.52</v>
      </c>
      <c r="AF63" s="164">
        <f t="shared" si="14"/>
        <v>107177.40000000001</v>
      </c>
      <c r="AG63" s="169">
        <f>AF63/AF$424</f>
        <v>4.0475796638743056</v>
      </c>
      <c r="AH63" s="165">
        <f t="shared" si="15"/>
        <v>50594745.798428819</v>
      </c>
      <c r="AI63" s="166"/>
      <c r="AJ63" s="157" t="b">
        <f t="shared" si="16"/>
        <v>0</v>
      </c>
      <c r="AK63" s="149"/>
      <c r="AM63" s="149"/>
    </row>
    <row r="64" spans="1:39" hidden="1" x14ac:dyDescent="0.25">
      <c r="A64" s="167">
        <f t="shared" si="11"/>
        <v>0</v>
      </c>
      <c r="B64" s="186">
        <v>777</v>
      </c>
      <c r="C64" s="159" t="s">
        <v>51</v>
      </c>
      <c r="D64" s="159">
        <v>3280</v>
      </c>
      <c r="E64" s="159">
        <v>1664608.59</v>
      </c>
      <c r="F64" s="159">
        <v>0</v>
      </c>
      <c r="G64" s="159">
        <v>0</v>
      </c>
      <c r="H64" s="159">
        <v>0</v>
      </c>
      <c r="I64" s="159">
        <v>0</v>
      </c>
      <c r="J64" s="159">
        <v>0</v>
      </c>
      <c r="K64" s="159">
        <v>0</v>
      </c>
      <c r="L64" s="159">
        <v>1664608.59</v>
      </c>
      <c r="M64" s="159">
        <v>507.5</v>
      </c>
      <c r="N64" s="159">
        <v>0</v>
      </c>
      <c r="O64" s="304">
        <v>0</v>
      </c>
      <c r="P64" s="159"/>
      <c r="Q64" s="160">
        <v>0</v>
      </c>
      <c r="R64" s="211"/>
      <c r="S64" s="161">
        <v>777</v>
      </c>
      <c r="T64" s="159" t="s">
        <v>51</v>
      </c>
      <c r="U64" s="162">
        <v>3318</v>
      </c>
      <c r="V64" s="163">
        <v>1663126.9</v>
      </c>
      <c r="W64" s="163">
        <v>0</v>
      </c>
      <c r="X64" s="163">
        <v>0</v>
      </c>
      <c r="Y64" s="163">
        <v>0</v>
      </c>
      <c r="Z64" s="163">
        <v>0</v>
      </c>
      <c r="AA64" s="163">
        <v>0</v>
      </c>
      <c r="AB64" s="163">
        <v>0</v>
      </c>
      <c r="AC64" s="163">
        <f t="shared" si="12"/>
        <v>1663126.9</v>
      </c>
      <c r="AD64" s="164">
        <f t="shared" si="17"/>
        <v>501.24</v>
      </c>
      <c r="AE64" s="164">
        <f t="shared" si="10"/>
        <v>0</v>
      </c>
      <c r="AF64" s="164">
        <f t="shared" si="14"/>
        <v>0</v>
      </c>
      <c r="AG64" s="164"/>
      <c r="AH64" s="165">
        <f t="shared" si="15"/>
        <v>0</v>
      </c>
      <c r="AI64" s="166"/>
      <c r="AJ64" s="157">
        <f t="shared" si="16"/>
        <v>0</v>
      </c>
      <c r="AK64" s="149"/>
      <c r="AM64" s="149"/>
    </row>
    <row r="65" spans="1:39" hidden="1" x14ac:dyDescent="0.25">
      <c r="A65" s="167">
        <f t="shared" si="11"/>
        <v>0</v>
      </c>
      <c r="B65" s="186">
        <v>840</v>
      </c>
      <c r="C65" s="159" t="s">
        <v>52</v>
      </c>
      <c r="D65" s="159">
        <v>196</v>
      </c>
      <c r="E65" s="159">
        <v>189303.48</v>
      </c>
      <c r="F65" s="159">
        <v>0</v>
      </c>
      <c r="G65" s="159">
        <v>0</v>
      </c>
      <c r="H65" s="159">
        <v>0</v>
      </c>
      <c r="I65" s="159">
        <v>0</v>
      </c>
      <c r="J65" s="159">
        <v>0</v>
      </c>
      <c r="K65" s="159">
        <v>0</v>
      </c>
      <c r="L65" s="159">
        <v>189303.48</v>
      </c>
      <c r="M65" s="159">
        <v>965.83</v>
      </c>
      <c r="N65" s="159">
        <v>366.34</v>
      </c>
      <c r="O65" s="304">
        <v>71802.64</v>
      </c>
      <c r="P65" s="159">
        <v>75</v>
      </c>
      <c r="Q65" s="160">
        <v>60924.15</v>
      </c>
      <c r="R65" s="211"/>
      <c r="S65" s="161">
        <v>840</v>
      </c>
      <c r="T65" s="159" t="s">
        <v>52</v>
      </c>
      <c r="U65" s="162">
        <v>191</v>
      </c>
      <c r="V65" s="163">
        <v>153090.07999999999</v>
      </c>
      <c r="W65" s="163">
        <v>0</v>
      </c>
      <c r="X65" s="163">
        <v>0</v>
      </c>
      <c r="Y65" s="163">
        <v>1164.9000000000001</v>
      </c>
      <c r="Z65" s="163">
        <v>0</v>
      </c>
      <c r="AA65" s="163">
        <v>0</v>
      </c>
      <c r="AB65" s="163">
        <v>0</v>
      </c>
      <c r="AC65" s="163">
        <f t="shared" si="12"/>
        <v>151925.18</v>
      </c>
      <c r="AD65" s="164">
        <f t="shared" si="17"/>
        <v>795.42</v>
      </c>
      <c r="AE65" s="164">
        <f t="shared" si="10"/>
        <v>172.12</v>
      </c>
      <c r="AF65" s="164">
        <f t="shared" si="14"/>
        <v>32874.92</v>
      </c>
      <c r="AG65" s="169">
        <f>AF65/AF$424</f>
        <v>1.2415290690340937</v>
      </c>
      <c r="AH65" s="165">
        <f t="shared" si="15"/>
        <v>15519113.36292617</v>
      </c>
      <c r="AI65" s="166"/>
      <c r="AJ65" s="157" t="b">
        <f t="shared" si="16"/>
        <v>0</v>
      </c>
      <c r="AK65" s="149"/>
      <c r="AM65" s="149"/>
    </row>
    <row r="66" spans="1:39" hidden="1" x14ac:dyDescent="0.25">
      <c r="A66" s="167">
        <f t="shared" si="11"/>
        <v>0</v>
      </c>
      <c r="B66" s="186">
        <v>870</v>
      </c>
      <c r="C66" s="159" t="s">
        <v>53</v>
      </c>
      <c r="D66" s="159">
        <v>851</v>
      </c>
      <c r="E66" s="159">
        <v>488594.99</v>
      </c>
      <c r="F66" s="159">
        <v>0</v>
      </c>
      <c r="G66" s="159">
        <v>0</v>
      </c>
      <c r="H66" s="159">
        <v>0</v>
      </c>
      <c r="I66" s="159">
        <v>0</v>
      </c>
      <c r="J66" s="159">
        <v>0</v>
      </c>
      <c r="K66" s="159">
        <v>0</v>
      </c>
      <c r="L66" s="159">
        <v>488594.99</v>
      </c>
      <c r="M66" s="159">
        <v>574.14</v>
      </c>
      <c r="N66" s="159">
        <v>0</v>
      </c>
      <c r="O66" s="304">
        <v>0</v>
      </c>
      <c r="P66" s="159"/>
      <c r="Q66" s="160">
        <v>0</v>
      </c>
      <c r="R66" s="211"/>
      <c r="S66" s="161">
        <v>870</v>
      </c>
      <c r="T66" s="159" t="s">
        <v>53</v>
      </c>
      <c r="U66" s="162">
        <v>874</v>
      </c>
      <c r="V66" s="163">
        <v>653283.87</v>
      </c>
      <c r="W66" s="163">
        <v>0</v>
      </c>
      <c r="X66" s="163">
        <v>0</v>
      </c>
      <c r="Y66" s="163">
        <v>0</v>
      </c>
      <c r="Z66" s="163">
        <v>0</v>
      </c>
      <c r="AA66" s="163">
        <v>0</v>
      </c>
      <c r="AB66" s="163">
        <v>0</v>
      </c>
      <c r="AC66" s="163">
        <f t="shared" ref="AC66:AC129" si="18">V66-W66-X66-Y66-Z66-AA66-AB66</f>
        <v>653283.87</v>
      </c>
      <c r="AD66" s="164">
        <f t="shared" ref="AD66:AD97" si="19">ROUND((AC66/U66),2)</f>
        <v>747.46</v>
      </c>
      <c r="AE66" s="164">
        <f t="shared" si="10"/>
        <v>124.16</v>
      </c>
      <c r="AF66" s="164">
        <f t="shared" ref="AF66:AF129" si="20">U66*AE66</f>
        <v>108515.84</v>
      </c>
      <c r="AG66" s="169">
        <f>AF66/AF$424</f>
        <v>4.0981261645854241</v>
      </c>
      <c r="AH66" s="165">
        <f t="shared" ref="AH66:AH129" si="21">AG66*AH$426</f>
        <v>51226577.057317801</v>
      </c>
      <c r="AI66" s="166"/>
      <c r="AJ66" s="157" t="b">
        <f t="shared" si="16"/>
        <v>0</v>
      </c>
      <c r="AK66" s="149"/>
      <c r="AM66" s="149"/>
    </row>
    <row r="67" spans="1:39" hidden="1" x14ac:dyDescent="0.25">
      <c r="A67" s="167">
        <f t="shared" ref="A67:A130" si="22">B67-S67</f>
        <v>0</v>
      </c>
      <c r="B67" s="186">
        <v>882</v>
      </c>
      <c r="C67" s="159" t="s">
        <v>54</v>
      </c>
      <c r="D67" s="159">
        <v>386</v>
      </c>
      <c r="E67" s="159">
        <v>217652.48000000001</v>
      </c>
      <c r="F67" s="159">
        <v>0</v>
      </c>
      <c r="G67" s="159">
        <v>3183.72</v>
      </c>
      <c r="H67" s="159">
        <v>0</v>
      </c>
      <c r="I67" s="159">
        <v>0</v>
      </c>
      <c r="J67" s="159">
        <v>0</v>
      </c>
      <c r="K67" s="159">
        <v>0</v>
      </c>
      <c r="L67" s="159">
        <v>214468.76</v>
      </c>
      <c r="M67" s="159">
        <v>555.62</v>
      </c>
      <c r="N67" s="159">
        <v>0</v>
      </c>
      <c r="O67" s="304">
        <v>0</v>
      </c>
      <c r="P67" s="159"/>
      <c r="Q67" s="160">
        <v>0</v>
      </c>
      <c r="R67" s="211"/>
      <c r="S67" s="161">
        <v>882</v>
      </c>
      <c r="T67" s="159" t="s">
        <v>54</v>
      </c>
      <c r="U67" s="162">
        <v>391</v>
      </c>
      <c r="V67" s="163">
        <v>343074.16</v>
      </c>
      <c r="W67" s="163">
        <v>0</v>
      </c>
      <c r="X67" s="163">
        <v>0</v>
      </c>
      <c r="Y67" s="163">
        <v>0</v>
      </c>
      <c r="Z67" s="163">
        <v>0</v>
      </c>
      <c r="AA67" s="163">
        <v>0</v>
      </c>
      <c r="AB67" s="163">
        <v>0</v>
      </c>
      <c r="AC67" s="163">
        <f t="shared" si="18"/>
        <v>343074.16</v>
      </c>
      <c r="AD67" s="164">
        <f t="shared" si="19"/>
        <v>877.43</v>
      </c>
      <c r="AE67" s="164">
        <f t="shared" si="10"/>
        <v>254.13</v>
      </c>
      <c r="AF67" s="164">
        <f t="shared" si="20"/>
        <v>99364.83</v>
      </c>
      <c r="AG67" s="169">
        <f>AF67/AF$424</f>
        <v>3.7525361243352373</v>
      </c>
      <c r="AH67" s="165">
        <f t="shared" si="21"/>
        <v>46906701.554190464</v>
      </c>
      <c r="AI67" s="166"/>
      <c r="AJ67" s="157" t="b">
        <f t="shared" ref="AJ67:AJ130" si="23">IF(AH67=0,Q67)</f>
        <v>0</v>
      </c>
      <c r="AK67" s="149"/>
      <c r="AM67" s="149"/>
    </row>
    <row r="68" spans="1:39" hidden="1" x14ac:dyDescent="0.25">
      <c r="A68" s="167">
        <f t="shared" si="22"/>
        <v>0</v>
      </c>
      <c r="B68" s="186">
        <v>896</v>
      </c>
      <c r="C68" s="159" t="s">
        <v>55</v>
      </c>
      <c r="D68" s="159">
        <v>864</v>
      </c>
      <c r="E68" s="159">
        <v>422898.7</v>
      </c>
      <c r="F68" s="159">
        <v>0</v>
      </c>
      <c r="G68" s="159">
        <v>0</v>
      </c>
      <c r="H68" s="159">
        <v>0</v>
      </c>
      <c r="I68" s="159">
        <v>0</v>
      </c>
      <c r="J68" s="159">
        <v>0</v>
      </c>
      <c r="K68" s="159">
        <v>0</v>
      </c>
      <c r="L68" s="159">
        <v>422898.7</v>
      </c>
      <c r="M68" s="159">
        <v>489.47</v>
      </c>
      <c r="N68" s="159">
        <v>0</v>
      </c>
      <c r="O68" s="304">
        <v>0</v>
      </c>
      <c r="P68" s="159"/>
      <c r="Q68" s="160">
        <v>0</v>
      </c>
      <c r="R68" s="211"/>
      <c r="S68" s="161">
        <v>896</v>
      </c>
      <c r="T68" s="159" t="s">
        <v>55</v>
      </c>
      <c r="U68" s="162">
        <v>885</v>
      </c>
      <c r="V68" s="163">
        <v>430003.03</v>
      </c>
      <c r="W68" s="163">
        <v>0</v>
      </c>
      <c r="X68" s="163">
        <v>0</v>
      </c>
      <c r="Y68" s="163">
        <v>0</v>
      </c>
      <c r="Z68" s="163">
        <v>0</v>
      </c>
      <c r="AA68" s="163">
        <v>0</v>
      </c>
      <c r="AB68" s="163">
        <v>0</v>
      </c>
      <c r="AC68" s="163">
        <f t="shared" si="18"/>
        <v>430003.03</v>
      </c>
      <c r="AD68" s="164">
        <f t="shared" si="19"/>
        <v>485.88</v>
      </c>
      <c r="AE68" s="164">
        <f t="shared" ref="AE68:AE131" si="24">MAX(ROUND((AD68-AE$2),2),0)</f>
        <v>0</v>
      </c>
      <c r="AF68" s="164">
        <f t="shared" si="20"/>
        <v>0</v>
      </c>
      <c r="AG68" s="164"/>
      <c r="AH68" s="165">
        <f t="shared" si="21"/>
        <v>0</v>
      </c>
      <c r="AI68" s="166"/>
      <c r="AJ68" s="157">
        <f t="shared" si="23"/>
        <v>0</v>
      </c>
      <c r="AK68" s="149"/>
      <c r="AM68" s="149"/>
    </row>
    <row r="69" spans="1:39" hidden="1" x14ac:dyDescent="0.25">
      <c r="A69" s="167">
        <f t="shared" si="22"/>
        <v>0</v>
      </c>
      <c r="B69" s="186">
        <v>903</v>
      </c>
      <c r="C69" s="159" t="s">
        <v>56</v>
      </c>
      <c r="D69" s="159">
        <v>909</v>
      </c>
      <c r="E69" s="159">
        <v>409603.1</v>
      </c>
      <c r="F69" s="159">
        <v>0</v>
      </c>
      <c r="G69" s="159">
        <v>0</v>
      </c>
      <c r="H69" s="159">
        <v>0</v>
      </c>
      <c r="I69" s="159">
        <v>0</v>
      </c>
      <c r="J69" s="159">
        <v>0</v>
      </c>
      <c r="K69" s="159">
        <v>0</v>
      </c>
      <c r="L69" s="159">
        <v>409603.1</v>
      </c>
      <c r="M69" s="159">
        <v>450.61</v>
      </c>
      <c r="N69" s="159">
        <v>0</v>
      </c>
      <c r="O69" s="304">
        <v>0</v>
      </c>
      <c r="P69" s="159"/>
      <c r="Q69" s="160">
        <v>0</v>
      </c>
      <c r="R69" s="211"/>
      <c r="S69" s="161">
        <v>903</v>
      </c>
      <c r="T69" s="159" t="s">
        <v>56</v>
      </c>
      <c r="U69" s="162">
        <v>942</v>
      </c>
      <c r="V69" s="163">
        <v>548384.55000000005</v>
      </c>
      <c r="W69" s="163">
        <v>0</v>
      </c>
      <c r="X69" s="163">
        <v>0</v>
      </c>
      <c r="Y69" s="163">
        <v>2985.34</v>
      </c>
      <c r="Z69" s="163">
        <v>0</v>
      </c>
      <c r="AA69" s="163">
        <v>0</v>
      </c>
      <c r="AB69" s="163">
        <v>0</v>
      </c>
      <c r="AC69" s="163">
        <f t="shared" si="18"/>
        <v>545399.21000000008</v>
      </c>
      <c r="AD69" s="164">
        <f t="shared" si="19"/>
        <v>578.98</v>
      </c>
      <c r="AE69" s="164">
        <f t="shared" si="24"/>
        <v>0</v>
      </c>
      <c r="AF69" s="164">
        <f t="shared" si="20"/>
        <v>0</v>
      </c>
      <c r="AG69" s="164"/>
      <c r="AH69" s="165">
        <f t="shared" si="21"/>
        <v>0</v>
      </c>
      <c r="AI69" s="166"/>
      <c r="AJ69" s="157">
        <f t="shared" si="23"/>
        <v>0</v>
      </c>
      <c r="AK69" s="149"/>
      <c r="AM69" s="149"/>
    </row>
    <row r="70" spans="1:39" hidden="1" x14ac:dyDescent="0.25">
      <c r="A70" s="167">
        <f t="shared" si="22"/>
        <v>0</v>
      </c>
      <c r="B70" s="186">
        <v>910</v>
      </c>
      <c r="C70" s="159" t="s">
        <v>57</v>
      </c>
      <c r="D70" s="159">
        <v>1352</v>
      </c>
      <c r="E70" s="159">
        <v>858501.67</v>
      </c>
      <c r="F70" s="159">
        <v>0</v>
      </c>
      <c r="G70" s="159">
        <v>0</v>
      </c>
      <c r="H70" s="159">
        <v>6154.13</v>
      </c>
      <c r="I70" s="159">
        <v>0</v>
      </c>
      <c r="J70" s="159">
        <v>0</v>
      </c>
      <c r="K70" s="159">
        <v>0</v>
      </c>
      <c r="L70" s="159">
        <v>852347.54</v>
      </c>
      <c r="M70" s="159">
        <v>630.42999999999995</v>
      </c>
      <c r="N70" s="159">
        <v>30.94</v>
      </c>
      <c r="O70" s="304">
        <v>41830.880000000005</v>
      </c>
      <c r="P70" s="159">
        <v>95</v>
      </c>
      <c r="Q70" s="160">
        <v>35493.279999999999</v>
      </c>
      <c r="R70" s="211"/>
      <c r="S70" s="161">
        <v>910</v>
      </c>
      <c r="T70" s="159" t="s">
        <v>57</v>
      </c>
      <c r="U70" s="162">
        <v>1372</v>
      </c>
      <c r="V70" s="163">
        <v>896152.56</v>
      </c>
      <c r="W70" s="163">
        <v>0</v>
      </c>
      <c r="X70" s="163">
        <v>336</v>
      </c>
      <c r="Y70" s="163">
        <v>0</v>
      </c>
      <c r="Z70" s="163">
        <v>0</v>
      </c>
      <c r="AA70" s="163">
        <v>0</v>
      </c>
      <c r="AB70" s="163">
        <v>0</v>
      </c>
      <c r="AC70" s="163">
        <f t="shared" si="18"/>
        <v>895816.56</v>
      </c>
      <c r="AD70" s="164">
        <f t="shared" si="19"/>
        <v>652.92999999999995</v>
      </c>
      <c r="AE70" s="164">
        <f t="shared" si="24"/>
        <v>29.63</v>
      </c>
      <c r="AF70" s="164">
        <f t="shared" si="20"/>
        <v>40652.36</v>
      </c>
      <c r="AG70" s="169">
        <f>AF70/AF$424</f>
        <v>1.5352459158786951</v>
      </c>
      <c r="AH70" s="165">
        <f t="shared" si="21"/>
        <v>19190573.948483687</v>
      </c>
      <c r="AI70" s="166"/>
      <c r="AJ70" s="157" t="b">
        <f t="shared" si="23"/>
        <v>0</v>
      </c>
      <c r="AK70" s="149"/>
      <c r="AM70" s="149"/>
    </row>
    <row r="71" spans="1:39" hidden="1" x14ac:dyDescent="0.25">
      <c r="A71" s="167">
        <f t="shared" si="22"/>
        <v>0</v>
      </c>
      <c r="B71" s="186">
        <v>994</v>
      </c>
      <c r="C71" s="159" t="s">
        <v>59</v>
      </c>
      <c r="D71" s="159">
        <v>213</v>
      </c>
      <c r="E71" s="159">
        <v>183799.06</v>
      </c>
      <c r="F71" s="159">
        <v>0</v>
      </c>
      <c r="G71" s="159">
        <v>0</v>
      </c>
      <c r="H71" s="159">
        <v>0</v>
      </c>
      <c r="I71" s="159">
        <v>0</v>
      </c>
      <c r="J71" s="159">
        <v>0</v>
      </c>
      <c r="K71" s="159">
        <v>0</v>
      </c>
      <c r="L71" s="159">
        <v>183799.06</v>
      </c>
      <c r="M71" s="159">
        <v>862.91</v>
      </c>
      <c r="N71" s="159">
        <v>263.42</v>
      </c>
      <c r="O71" s="304">
        <v>56108.460000000006</v>
      </c>
      <c r="P71" s="159">
        <v>85</v>
      </c>
      <c r="Q71" s="160">
        <v>47607.73</v>
      </c>
      <c r="R71" s="211"/>
      <c r="S71" s="161">
        <v>994</v>
      </c>
      <c r="T71" s="159" t="s">
        <v>59</v>
      </c>
      <c r="U71" s="162">
        <v>237</v>
      </c>
      <c r="V71" s="163">
        <v>186685.28</v>
      </c>
      <c r="W71" s="163">
        <v>0</v>
      </c>
      <c r="X71" s="163">
        <v>0</v>
      </c>
      <c r="Y71" s="163">
        <v>0</v>
      </c>
      <c r="Z71" s="163">
        <v>0</v>
      </c>
      <c r="AA71" s="163">
        <v>0</v>
      </c>
      <c r="AB71" s="163">
        <v>0</v>
      </c>
      <c r="AC71" s="163">
        <f t="shared" si="18"/>
        <v>186685.28</v>
      </c>
      <c r="AD71" s="164">
        <f t="shared" si="19"/>
        <v>787.7</v>
      </c>
      <c r="AE71" s="164">
        <f t="shared" si="24"/>
        <v>164.4</v>
      </c>
      <c r="AF71" s="164">
        <f t="shared" si="20"/>
        <v>38962.800000000003</v>
      </c>
      <c r="AG71" s="169">
        <f>AF71/AF$424</f>
        <v>1.4714392859651548</v>
      </c>
      <c r="AH71" s="165">
        <f t="shared" si="21"/>
        <v>18392991.074564435</v>
      </c>
      <c r="AI71" s="166"/>
      <c r="AJ71" s="157" t="b">
        <f t="shared" si="23"/>
        <v>0</v>
      </c>
      <c r="AK71" s="149"/>
      <c r="AM71" s="149"/>
    </row>
    <row r="72" spans="1:39" hidden="1" x14ac:dyDescent="0.25">
      <c r="A72" s="167">
        <f t="shared" si="22"/>
        <v>0</v>
      </c>
      <c r="B72" s="186">
        <v>1029</v>
      </c>
      <c r="C72" s="159" t="s">
        <v>61</v>
      </c>
      <c r="D72" s="159">
        <v>1091</v>
      </c>
      <c r="E72" s="159">
        <v>453992.78</v>
      </c>
      <c r="F72" s="159">
        <v>0</v>
      </c>
      <c r="G72" s="159">
        <v>0</v>
      </c>
      <c r="H72" s="159">
        <v>0</v>
      </c>
      <c r="I72" s="159">
        <v>0</v>
      </c>
      <c r="J72" s="159">
        <v>0</v>
      </c>
      <c r="K72" s="159">
        <v>0</v>
      </c>
      <c r="L72" s="159">
        <v>453992.78</v>
      </c>
      <c r="M72" s="159">
        <v>416.13</v>
      </c>
      <c r="N72" s="159">
        <v>0</v>
      </c>
      <c r="O72" s="304">
        <v>0</v>
      </c>
      <c r="P72" s="159"/>
      <c r="Q72" s="160">
        <v>0</v>
      </c>
      <c r="R72" s="211"/>
      <c r="S72" s="161">
        <v>1029</v>
      </c>
      <c r="T72" s="159" t="s">
        <v>61</v>
      </c>
      <c r="U72" s="162">
        <v>1051</v>
      </c>
      <c r="V72" s="163">
        <v>458499.04</v>
      </c>
      <c r="W72" s="163">
        <v>0</v>
      </c>
      <c r="X72" s="163">
        <v>0</v>
      </c>
      <c r="Y72" s="163">
        <v>0</v>
      </c>
      <c r="Z72" s="163">
        <v>0</v>
      </c>
      <c r="AA72" s="163">
        <v>0</v>
      </c>
      <c r="AB72" s="163">
        <v>0</v>
      </c>
      <c r="AC72" s="163">
        <f t="shared" si="18"/>
        <v>458499.04</v>
      </c>
      <c r="AD72" s="164">
        <f t="shared" si="19"/>
        <v>436.25</v>
      </c>
      <c r="AE72" s="164">
        <f t="shared" si="24"/>
        <v>0</v>
      </c>
      <c r="AF72" s="164">
        <f t="shared" si="20"/>
        <v>0</v>
      </c>
      <c r="AG72" s="164"/>
      <c r="AH72" s="165">
        <f t="shared" si="21"/>
        <v>0</v>
      </c>
      <c r="AI72" s="166"/>
      <c r="AJ72" s="157">
        <f t="shared" si="23"/>
        <v>0</v>
      </c>
      <c r="AK72" s="149"/>
      <c r="AM72" s="149"/>
    </row>
    <row r="73" spans="1:39" hidden="1" x14ac:dyDescent="0.25">
      <c r="A73" s="167">
        <f t="shared" si="22"/>
        <v>0</v>
      </c>
      <c r="B73" s="186">
        <v>1015</v>
      </c>
      <c r="C73" s="159" t="s">
        <v>60</v>
      </c>
      <c r="D73" s="159">
        <v>2945</v>
      </c>
      <c r="E73" s="159">
        <v>954216.84</v>
      </c>
      <c r="F73" s="159">
        <v>0</v>
      </c>
      <c r="G73" s="159">
        <v>0</v>
      </c>
      <c r="H73" s="159">
        <v>0</v>
      </c>
      <c r="I73" s="159">
        <v>0</v>
      </c>
      <c r="J73" s="159">
        <v>0</v>
      </c>
      <c r="K73" s="159">
        <v>0</v>
      </c>
      <c r="L73" s="159">
        <v>954216.84</v>
      </c>
      <c r="M73" s="159">
        <v>324.01</v>
      </c>
      <c r="N73" s="159">
        <v>0</v>
      </c>
      <c r="O73" s="304">
        <v>0</v>
      </c>
      <c r="P73" s="159"/>
      <c r="Q73" s="160">
        <v>0</v>
      </c>
      <c r="R73" s="211"/>
      <c r="S73" s="170">
        <v>1015</v>
      </c>
      <c r="T73" s="171" t="s">
        <v>60</v>
      </c>
      <c r="U73" s="172">
        <v>2929</v>
      </c>
      <c r="V73" s="173">
        <v>984120.41</v>
      </c>
      <c r="W73" s="173">
        <v>0</v>
      </c>
      <c r="X73" s="173">
        <v>0</v>
      </c>
      <c r="Y73" s="173">
        <v>0</v>
      </c>
      <c r="Z73" s="173">
        <v>0</v>
      </c>
      <c r="AA73" s="173">
        <v>0</v>
      </c>
      <c r="AB73" s="173">
        <v>0</v>
      </c>
      <c r="AC73" s="173">
        <f t="shared" si="18"/>
        <v>984120.41</v>
      </c>
      <c r="AD73" s="173">
        <f t="shared" si="19"/>
        <v>335.99</v>
      </c>
      <c r="AE73" s="173">
        <f t="shared" si="24"/>
        <v>0</v>
      </c>
      <c r="AF73" s="173">
        <f t="shared" si="20"/>
        <v>0</v>
      </c>
      <c r="AG73" s="173"/>
      <c r="AH73" s="165">
        <f t="shared" si="21"/>
        <v>0</v>
      </c>
      <c r="AI73" s="166"/>
      <c r="AJ73" s="157">
        <f t="shared" si="23"/>
        <v>0</v>
      </c>
      <c r="AK73" s="149"/>
      <c r="AM73" s="149"/>
    </row>
    <row r="74" spans="1:39" hidden="1" x14ac:dyDescent="0.25">
      <c r="A74" s="167">
        <f t="shared" si="22"/>
        <v>0</v>
      </c>
      <c r="B74" s="186">
        <v>5054</v>
      </c>
      <c r="C74" s="159" t="s">
        <v>326</v>
      </c>
      <c r="D74" s="159">
        <v>1183</v>
      </c>
      <c r="E74" s="159">
        <v>489250.16</v>
      </c>
      <c r="F74" s="159">
        <v>260</v>
      </c>
      <c r="G74" s="159">
        <v>0</v>
      </c>
      <c r="H74" s="159">
        <v>0</v>
      </c>
      <c r="I74" s="159">
        <v>0</v>
      </c>
      <c r="J74" s="159">
        <v>0</v>
      </c>
      <c r="K74" s="159">
        <v>0</v>
      </c>
      <c r="L74" s="159">
        <v>488990.16</v>
      </c>
      <c r="M74" s="159">
        <v>413.35</v>
      </c>
      <c r="N74" s="159">
        <v>0</v>
      </c>
      <c r="O74" s="304">
        <v>0</v>
      </c>
      <c r="P74" s="159"/>
      <c r="Q74" s="160">
        <v>0</v>
      </c>
      <c r="R74" s="211"/>
      <c r="S74" s="161">
        <v>5054</v>
      </c>
      <c r="T74" s="159" t="s">
        <v>326</v>
      </c>
      <c r="U74" s="162">
        <v>1134</v>
      </c>
      <c r="V74" s="163">
        <v>511431.53</v>
      </c>
      <c r="W74" s="163">
        <v>5184</v>
      </c>
      <c r="X74" s="163">
        <v>0</v>
      </c>
      <c r="Y74" s="163">
        <v>0</v>
      </c>
      <c r="Z74" s="163">
        <v>0</v>
      </c>
      <c r="AA74" s="163">
        <v>0</v>
      </c>
      <c r="AB74" s="163">
        <v>0</v>
      </c>
      <c r="AC74" s="163">
        <f t="shared" si="18"/>
        <v>506247.53</v>
      </c>
      <c r="AD74" s="164">
        <f t="shared" si="19"/>
        <v>446.43</v>
      </c>
      <c r="AE74" s="164">
        <f t="shared" si="24"/>
        <v>0</v>
      </c>
      <c r="AF74" s="164">
        <f t="shared" si="20"/>
        <v>0</v>
      </c>
      <c r="AG74" s="164"/>
      <c r="AH74" s="165">
        <f t="shared" si="21"/>
        <v>0</v>
      </c>
      <c r="AI74" s="166"/>
      <c r="AJ74" s="157">
        <f t="shared" si="23"/>
        <v>0</v>
      </c>
      <c r="AK74" s="149"/>
      <c r="AM74" s="149"/>
    </row>
    <row r="75" spans="1:39" hidden="1" x14ac:dyDescent="0.25">
      <c r="A75" s="167">
        <f t="shared" si="22"/>
        <v>0</v>
      </c>
      <c r="B75" s="186">
        <v>1071</v>
      </c>
      <c r="C75" s="159" t="s">
        <v>62</v>
      </c>
      <c r="D75" s="159">
        <v>702</v>
      </c>
      <c r="E75" s="159">
        <v>578656.65</v>
      </c>
      <c r="F75" s="159">
        <v>0</v>
      </c>
      <c r="G75" s="159">
        <v>0</v>
      </c>
      <c r="H75" s="159">
        <v>0</v>
      </c>
      <c r="I75" s="159">
        <v>0</v>
      </c>
      <c r="J75" s="159">
        <v>0</v>
      </c>
      <c r="K75" s="159">
        <v>0</v>
      </c>
      <c r="L75" s="159">
        <v>578656.65</v>
      </c>
      <c r="M75" s="159">
        <v>824.3</v>
      </c>
      <c r="N75" s="159">
        <v>224.81</v>
      </c>
      <c r="O75" s="304">
        <v>157816.62</v>
      </c>
      <c r="P75" s="159">
        <v>32</v>
      </c>
      <c r="Q75" s="160">
        <v>133906.56</v>
      </c>
      <c r="R75" s="211"/>
      <c r="S75" s="161">
        <v>1071</v>
      </c>
      <c r="T75" s="159" t="s">
        <v>62</v>
      </c>
      <c r="U75" s="162">
        <v>772</v>
      </c>
      <c r="V75" s="163">
        <v>624180.25</v>
      </c>
      <c r="W75" s="163">
        <v>0</v>
      </c>
      <c r="X75" s="163">
        <v>0</v>
      </c>
      <c r="Y75" s="163">
        <v>0</v>
      </c>
      <c r="Z75" s="163">
        <v>0</v>
      </c>
      <c r="AA75" s="163">
        <v>0</v>
      </c>
      <c r="AB75" s="163">
        <v>0</v>
      </c>
      <c r="AC75" s="163">
        <f t="shared" si="18"/>
        <v>624180.25</v>
      </c>
      <c r="AD75" s="164">
        <f t="shared" si="19"/>
        <v>808.52</v>
      </c>
      <c r="AE75" s="164">
        <f t="shared" si="24"/>
        <v>185.22</v>
      </c>
      <c r="AF75" s="164">
        <f t="shared" si="20"/>
        <v>142989.84</v>
      </c>
      <c r="AG75" s="169">
        <f>AF75/AF$424</f>
        <v>5.4000448650988044</v>
      </c>
      <c r="AH75" s="165">
        <f t="shared" si="21"/>
        <v>67500560.813735053</v>
      </c>
      <c r="AI75" s="166"/>
      <c r="AJ75" s="157" t="b">
        <f t="shared" si="23"/>
        <v>0</v>
      </c>
      <c r="AK75" s="149"/>
      <c r="AM75" s="149"/>
    </row>
    <row r="76" spans="1:39" hidden="1" x14ac:dyDescent="0.25">
      <c r="A76" s="167">
        <f t="shared" si="22"/>
        <v>0</v>
      </c>
      <c r="B76" s="186">
        <v>1080</v>
      </c>
      <c r="C76" s="159" t="s">
        <v>63</v>
      </c>
      <c r="D76" s="159">
        <v>1068</v>
      </c>
      <c r="E76" s="159">
        <v>997270.4</v>
      </c>
      <c r="F76" s="159">
        <v>0</v>
      </c>
      <c r="G76" s="159">
        <v>0</v>
      </c>
      <c r="H76" s="159">
        <v>0</v>
      </c>
      <c r="I76" s="159">
        <v>0</v>
      </c>
      <c r="J76" s="159">
        <v>0</v>
      </c>
      <c r="K76" s="159">
        <v>0</v>
      </c>
      <c r="L76" s="159">
        <v>997270.4</v>
      </c>
      <c r="M76" s="159">
        <v>933.77</v>
      </c>
      <c r="N76" s="159">
        <v>334.28</v>
      </c>
      <c r="O76" s="304">
        <v>357011.04</v>
      </c>
      <c r="P76" s="159">
        <v>6</v>
      </c>
      <c r="Q76" s="160">
        <v>302921.95</v>
      </c>
      <c r="R76" s="211"/>
      <c r="S76" s="161">
        <v>1080</v>
      </c>
      <c r="T76" s="159" t="s">
        <v>63</v>
      </c>
      <c r="U76" s="162">
        <v>1054</v>
      </c>
      <c r="V76" s="163">
        <v>1051677.93</v>
      </c>
      <c r="W76" s="163">
        <v>0</v>
      </c>
      <c r="X76" s="163">
        <v>0</v>
      </c>
      <c r="Y76" s="163">
        <v>0</v>
      </c>
      <c r="Z76" s="163">
        <v>0</v>
      </c>
      <c r="AA76" s="163">
        <v>0</v>
      </c>
      <c r="AB76" s="163">
        <v>0</v>
      </c>
      <c r="AC76" s="163">
        <f t="shared" si="18"/>
        <v>1051677.93</v>
      </c>
      <c r="AD76" s="164">
        <f t="shared" si="19"/>
        <v>997.8</v>
      </c>
      <c r="AE76" s="164">
        <f t="shared" si="24"/>
        <v>374.5</v>
      </c>
      <c r="AF76" s="164">
        <f t="shared" si="20"/>
        <v>394723</v>
      </c>
      <c r="AG76" s="169">
        <f>AF76/AF$424</f>
        <v>14.906806730369064</v>
      </c>
      <c r="AH76" s="165">
        <f t="shared" si="21"/>
        <v>186335084.12961331</v>
      </c>
      <c r="AI76" s="166"/>
      <c r="AJ76" s="157" t="b">
        <f t="shared" si="23"/>
        <v>0</v>
      </c>
      <c r="AK76" s="149"/>
      <c r="AM76" s="149"/>
    </row>
    <row r="77" spans="1:39" hidden="1" x14ac:dyDescent="0.25">
      <c r="A77" s="167">
        <f t="shared" si="22"/>
        <v>0</v>
      </c>
      <c r="B77" s="186">
        <v>1085</v>
      </c>
      <c r="C77" s="159" t="s">
        <v>64</v>
      </c>
      <c r="D77" s="159">
        <v>1129</v>
      </c>
      <c r="E77" s="159">
        <v>401075.87</v>
      </c>
      <c r="F77" s="159">
        <v>0</v>
      </c>
      <c r="G77" s="159">
        <v>0</v>
      </c>
      <c r="H77" s="159">
        <v>1160.94</v>
      </c>
      <c r="I77" s="159">
        <v>0</v>
      </c>
      <c r="J77" s="159">
        <v>0</v>
      </c>
      <c r="K77" s="159">
        <v>0</v>
      </c>
      <c r="L77" s="159">
        <v>399914.93</v>
      </c>
      <c r="M77" s="159">
        <v>354.22</v>
      </c>
      <c r="N77" s="159">
        <v>0</v>
      </c>
      <c r="O77" s="304">
        <v>0</v>
      </c>
      <c r="P77" s="159"/>
      <c r="Q77" s="160">
        <v>0</v>
      </c>
      <c r="R77" s="211"/>
      <c r="S77" s="161">
        <v>1085</v>
      </c>
      <c r="T77" s="159" t="s">
        <v>64</v>
      </c>
      <c r="U77" s="162">
        <v>1127</v>
      </c>
      <c r="V77" s="163">
        <v>405054.88</v>
      </c>
      <c r="W77" s="163">
        <v>0</v>
      </c>
      <c r="X77" s="163">
        <v>0</v>
      </c>
      <c r="Y77" s="163">
        <v>0</v>
      </c>
      <c r="Z77" s="163">
        <v>0</v>
      </c>
      <c r="AA77" s="163">
        <v>0</v>
      </c>
      <c r="AB77" s="163">
        <v>0</v>
      </c>
      <c r="AC77" s="163">
        <f t="shared" si="18"/>
        <v>405054.88</v>
      </c>
      <c r="AD77" s="164">
        <f t="shared" si="19"/>
        <v>359.41</v>
      </c>
      <c r="AE77" s="164">
        <f t="shared" si="24"/>
        <v>0</v>
      </c>
      <c r="AF77" s="164">
        <f t="shared" si="20"/>
        <v>0</v>
      </c>
      <c r="AG77" s="164"/>
      <c r="AH77" s="165">
        <f t="shared" si="21"/>
        <v>0</v>
      </c>
      <c r="AI77" s="166"/>
      <c r="AJ77" s="157">
        <f t="shared" si="23"/>
        <v>0</v>
      </c>
      <c r="AK77" s="149"/>
      <c r="AM77" s="149"/>
    </row>
    <row r="78" spans="1:39" hidden="1" x14ac:dyDescent="0.25">
      <c r="A78" s="167">
        <f t="shared" si="22"/>
        <v>0</v>
      </c>
      <c r="B78" s="186">
        <v>1092</v>
      </c>
      <c r="C78" s="159" t="s">
        <v>65</v>
      </c>
      <c r="D78" s="159">
        <v>5274</v>
      </c>
      <c r="E78" s="159">
        <v>2970821.94</v>
      </c>
      <c r="F78" s="159">
        <v>0</v>
      </c>
      <c r="G78" s="159">
        <v>0</v>
      </c>
      <c r="H78" s="159">
        <v>1105.5</v>
      </c>
      <c r="I78" s="159">
        <v>0</v>
      </c>
      <c r="J78" s="159">
        <v>0</v>
      </c>
      <c r="K78" s="159">
        <v>0</v>
      </c>
      <c r="L78" s="159">
        <v>2969716.44</v>
      </c>
      <c r="M78" s="159">
        <v>563.09</v>
      </c>
      <c r="N78" s="159">
        <v>0</v>
      </c>
      <c r="O78" s="304">
        <v>0</v>
      </c>
      <c r="P78" s="159"/>
      <c r="Q78" s="160">
        <v>0</v>
      </c>
      <c r="R78" s="211"/>
      <c r="S78" s="161">
        <v>1092</v>
      </c>
      <c r="T78" s="159" t="s">
        <v>65</v>
      </c>
      <c r="U78" s="162">
        <v>5230</v>
      </c>
      <c r="V78" s="163">
        <v>2968071.93</v>
      </c>
      <c r="W78" s="163">
        <v>0</v>
      </c>
      <c r="X78" s="163">
        <v>0</v>
      </c>
      <c r="Y78" s="163">
        <v>4139.5</v>
      </c>
      <c r="Z78" s="163">
        <v>0</v>
      </c>
      <c r="AA78" s="163">
        <v>0</v>
      </c>
      <c r="AB78" s="163">
        <v>0</v>
      </c>
      <c r="AC78" s="163">
        <f t="shared" si="18"/>
        <v>2963932.43</v>
      </c>
      <c r="AD78" s="164">
        <f t="shared" si="19"/>
        <v>566.72</v>
      </c>
      <c r="AE78" s="164">
        <f t="shared" si="24"/>
        <v>0</v>
      </c>
      <c r="AF78" s="164">
        <f t="shared" si="20"/>
        <v>0</v>
      </c>
      <c r="AG78" s="164"/>
      <c r="AH78" s="165">
        <f t="shared" si="21"/>
        <v>0</v>
      </c>
      <c r="AI78" s="166"/>
      <c r="AJ78" s="157">
        <f t="shared" si="23"/>
        <v>0</v>
      </c>
      <c r="AK78" s="149"/>
      <c r="AM78" s="149"/>
    </row>
    <row r="79" spans="1:39" hidden="1" x14ac:dyDescent="0.25">
      <c r="A79" s="167">
        <f t="shared" si="22"/>
        <v>0</v>
      </c>
      <c r="B79" s="186">
        <v>1120</v>
      </c>
      <c r="C79" s="159" t="s">
        <v>66</v>
      </c>
      <c r="D79" s="159">
        <v>338</v>
      </c>
      <c r="E79" s="159">
        <v>154049.81</v>
      </c>
      <c r="F79" s="159">
        <v>0</v>
      </c>
      <c r="G79" s="159">
        <v>0</v>
      </c>
      <c r="H79" s="159">
        <v>0</v>
      </c>
      <c r="I79" s="159">
        <v>0</v>
      </c>
      <c r="J79" s="159">
        <v>0</v>
      </c>
      <c r="K79" s="159">
        <v>0</v>
      </c>
      <c r="L79" s="159">
        <v>154049.81</v>
      </c>
      <c r="M79" s="159">
        <v>455.77</v>
      </c>
      <c r="N79" s="159">
        <v>0</v>
      </c>
      <c r="O79" s="304">
        <v>0</v>
      </c>
      <c r="P79" s="159"/>
      <c r="Q79" s="160">
        <v>0</v>
      </c>
      <c r="R79" s="211"/>
      <c r="S79" s="161">
        <v>1120</v>
      </c>
      <c r="T79" s="159" t="s">
        <v>66</v>
      </c>
      <c r="U79" s="162">
        <v>334</v>
      </c>
      <c r="V79" s="163">
        <v>171541.38</v>
      </c>
      <c r="W79" s="163">
        <v>0</v>
      </c>
      <c r="X79" s="163">
        <v>0</v>
      </c>
      <c r="Y79" s="163">
        <v>0</v>
      </c>
      <c r="Z79" s="163">
        <v>0</v>
      </c>
      <c r="AA79" s="163">
        <v>0</v>
      </c>
      <c r="AB79" s="163">
        <v>0</v>
      </c>
      <c r="AC79" s="163">
        <f t="shared" si="18"/>
        <v>171541.38</v>
      </c>
      <c r="AD79" s="164">
        <f t="shared" si="19"/>
        <v>513.6</v>
      </c>
      <c r="AE79" s="164">
        <f t="shared" si="24"/>
        <v>0</v>
      </c>
      <c r="AF79" s="164">
        <f t="shared" si="20"/>
        <v>0</v>
      </c>
      <c r="AG79" s="164"/>
      <c r="AH79" s="165">
        <f t="shared" si="21"/>
        <v>0</v>
      </c>
      <c r="AI79" s="166"/>
      <c r="AJ79" s="157">
        <f t="shared" si="23"/>
        <v>0</v>
      </c>
      <c r="AK79" s="149"/>
      <c r="AM79" s="149"/>
    </row>
    <row r="80" spans="1:39" hidden="1" x14ac:dyDescent="0.25">
      <c r="A80" s="167">
        <f t="shared" si="22"/>
        <v>0</v>
      </c>
      <c r="B80" s="186">
        <v>1127</v>
      </c>
      <c r="C80" s="159" t="s">
        <v>67</v>
      </c>
      <c r="D80" s="159">
        <v>650</v>
      </c>
      <c r="E80" s="159">
        <v>365731.98</v>
      </c>
      <c r="F80" s="159">
        <v>0</v>
      </c>
      <c r="G80" s="159">
        <v>0</v>
      </c>
      <c r="H80" s="159">
        <v>0</v>
      </c>
      <c r="I80" s="159">
        <v>0</v>
      </c>
      <c r="J80" s="159">
        <v>0</v>
      </c>
      <c r="K80" s="159">
        <v>0</v>
      </c>
      <c r="L80" s="159">
        <v>365731.98</v>
      </c>
      <c r="M80" s="159">
        <v>562.66</v>
      </c>
      <c r="N80" s="159">
        <v>0</v>
      </c>
      <c r="O80" s="304">
        <v>0</v>
      </c>
      <c r="P80" s="159"/>
      <c r="Q80" s="160">
        <v>0</v>
      </c>
      <c r="R80" s="211"/>
      <c r="S80" s="161">
        <v>1127</v>
      </c>
      <c r="T80" s="159" t="s">
        <v>67</v>
      </c>
      <c r="U80" s="162">
        <v>654</v>
      </c>
      <c r="V80" s="163">
        <v>470777.02</v>
      </c>
      <c r="W80" s="163">
        <v>0</v>
      </c>
      <c r="X80" s="163">
        <v>0</v>
      </c>
      <c r="Y80" s="163">
        <v>0</v>
      </c>
      <c r="Z80" s="163">
        <v>0</v>
      </c>
      <c r="AA80" s="163">
        <v>0</v>
      </c>
      <c r="AB80" s="163">
        <v>0</v>
      </c>
      <c r="AC80" s="163">
        <f t="shared" si="18"/>
        <v>470777.02</v>
      </c>
      <c r="AD80" s="164">
        <f t="shared" si="19"/>
        <v>719.84</v>
      </c>
      <c r="AE80" s="164">
        <f t="shared" si="24"/>
        <v>96.54</v>
      </c>
      <c r="AF80" s="164">
        <f t="shared" si="20"/>
        <v>63137.16</v>
      </c>
      <c r="AG80" s="169">
        <f>AF80/AF$424</f>
        <v>2.3843896647126934</v>
      </c>
      <c r="AH80" s="165">
        <f t="shared" si="21"/>
        <v>29804870.808908667</v>
      </c>
      <c r="AI80" s="166"/>
      <c r="AJ80" s="157" t="b">
        <f t="shared" si="23"/>
        <v>0</v>
      </c>
      <c r="AK80" s="149"/>
      <c r="AM80" s="149"/>
    </row>
    <row r="81" spans="1:39" hidden="1" x14ac:dyDescent="0.25">
      <c r="A81" s="167">
        <f t="shared" si="22"/>
        <v>0</v>
      </c>
      <c r="B81" s="186">
        <v>1134</v>
      </c>
      <c r="C81" s="159" t="s">
        <v>68</v>
      </c>
      <c r="D81" s="159">
        <v>1058</v>
      </c>
      <c r="E81" s="159">
        <v>447301.04</v>
      </c>
      <c r="F81" s="159">
        <v>0</v>
      </c>
      <c r="G81" s="159">
        <v>0</v>
      </c>
      <c r="H81" s="159">
        <v>0</v>
      </c>
      <c r="I81" s="159">
        <v>0</v>
      </c>
      <c r="J81" s="159">
        <v>0</v>
      </c>
      <c r="K81" s="159">
        <v>0</v>
      </c>
      <c r="L81" s="159">
        <v>447301.04</v>
      </c>
      <c r="M81" s="159">
        <v>422.78</v>
      </c>
      <c r="N81" s="159">
        <v>0</v>
      </c>
      <c r="O81" s="304">
        <v>0</v>
      </c>
      <c r="P81" s="159"/>
      <c r="Q81" s="160">
        <v>0</v>
      </c>
      <c r="R81" s="211"/>
      <c r="S81" s="161">
        <v>1134</v>
      </c>
      <c r="T81" s="159" t="s">
        <v>68</v>
      </c>
      <c r="U81" s="162">
        <v>1015</v>
      </c>
      <c r="V81" s="163">
        <v>383865.15</v>
      </c>
      <c r="W81" s="163">
        <v>0</v>
      </c>
      <c r="X81" s="163">
        <v>0</v>
      </c>
      <c r="Y81" s="163">
        <v>0</v>
      </c>
      <c r="Z81" s="163">
        <v>0</v>
      </c>
      <c r="AA81" s="163">
        <v>0</v>
      </c>
      <c r="AB81" s="163">
        <v>0</v>
      </c>
      <c r="AC81" s="163">
        <f t="shared" si="18"/>
        <v>383865.15</v>
      </c>
      <c r="AD81" s="164">
        <f t="shared" si="19"/>
        <v>378.19</v>
      </c>
      <c r="AE81" s="164">
        <f t="shared" si="24"/>
        <v>0</v>
      </c>
      <c r="AF81" s="164">
        <f t="shared" si="20"/>
        <v>0</v>
      </c>
      <c r="AG81" s="164"/>
      <c r="AH81" s="165">
        <f t="shared" si="21"/>
        <v>0</v>
      </c>
      <c r="AI81" s="166"/>
      <c r="AJ81" s="157">
        <f t="shared" si="23"/>
        <v>0</v>
      </c>
      <c r="AK81" s="149"/>
      <c r="AM81" s="149"/>
    </row>
    <row r="82" spans="1:39" hidden="1" x14ac:dyDescent="0.25">
      <c r="A82" s="167">
        <f t="shared" si="22"/>
        <v>0</v>
      </c>
      <c r="B82" s="186">
        <v>1141</v>
      </c>
      <c r="C82" s="159" t="s">
        <v>69</v>
      </c>
      <c r="D82" s="159">
        <v>1399</v>
      </c>
      <c r="E82" s="159">
        <v>500591.57</v>
      </c>
      <c r="F82" s="159">
        <v>0</v>
      </c>
      <c r="G82" s="159">
        <v>0</v>
      </c>
      <c r="H82" s="159">
        <v>2151.83</v>
      </c>
      <c r="I82" s="159">
        <v>0</v>
      </c>
      <c r="J82" s="159">
        <v>0</v>
      </c>
      <c r="K82" s="159">
        <v>0</v>
      </c>
      <c r="L82" s="159">
        <v>498439.74</v>
      </c>
      <c r="M82" s="159">
        <v>356.28</v>
      </c>
      <c r="N82" s="159">
        <v>0</v>
      </c>
      <c r="O82" s="304">
        <v>0</v>
      </c>
      <c r="P82" s="159"/>
      <c r="Q82" s="160">
        <v>0</v>
      </c>
      <c r="R82" s="211"/>
      <c r="S82" s="161">
        <v>1141</v>
      </c>
      <c r="T82" s="159" t="s">
        <v>69</v>
      </c>
      <c r="U82" s="162">
        <v>1356</v>
      </c>
      <c r="V82" s="163">
        <v>510962.04</v>
      </c>
      <c r="W82" s="163">
        <v>0</v>
      </c>
      <c r="X82" s="163">
        <v>0</v>
      </c>
      <c r="Y82" s="163">
        <v>0</v>
      </c>
      <c r="Z82" s="163">
        <v>0</v>
      </c>
      <c r="AA82" s="163">
        <v>0</v>
      </c>
      <c r="AB82" s="163">
        <v>0</v>
      </c>
      <c r="AC82" s="163">
        <f t="shared" si="18"/>
        <v>510962.04</v>
      </c>
      <c r="AD82" s="164">
        <f t="shared" si="19"/>
        <v>376.82</v>
      </c>
      <c r="AE82" s="164">
        <f t="shared" si="24"/>
        <v>0</v>
      </c>
      <c r="AF82" s="164">
        <f t="shared" si="20"/>
        <v>0</v>
      </c>
      <c r="AG82" s="164"/>
      <c r="AH82" s="165">
        <f t="shared" si="21"/>
        <v>0</v>
      </c>
      <c r="AI82" s="166"/>
      <c r="AJ82" s="157">
        <f t="shared" si="23"/>
        <v>0</v>
      </c>
      <c r="AK82" s="149"/>
      <c r="AM82" s="149"/>
    </row>
    <row r="83" spans="1:39" hidden="1" x14ac:dyDescent="0.25">
      <c r="A83" s="167">
        <f t="shared" si="22"/>
        <v>0</v>
      </c>
      <c r="B83" s="186">
        <v>1155</v>
      </c>
      <c r="C83" s="159" t="s">
        <v>70</v>
      </c>
      <c r="D83" s="159">
        <v>664</v>
      </c>
      <c r="E83" s="159">
        <v>633663.16</v>
      </c>
      <c r="F83" s="159">
        <v>8512.15</v>
      </c>
      <c r="G83" s="159">
        <v>451.32</v>
      </c>
      <c r="H83" s="159">
        <v>0</v>
      </c>
      <c r="I83" s="159">
        <v>0</v>
      </c>
      <c r="J83" s="159">
        <v>0</v>
      </c>
      <c r="K83" s="159">
        <v>0</v>
      </c>
      <c r="L83" s="159">
        <v>624699.69000000006</v>
      </c>
      <c r="M83" s="159">
        <v>940.81</v>
      </c>
      <c r="N83" s="159">
        <v>341.32</v>
      </c>
      <c r="O83" s="304">
        <v>226636.47999999998</v>
      </c>
      <c r="P83" s="159">
        <v>16</v>
      </c>
      <c r="Q83" s="160">
        <v>192299.84</v>
      </c>
      <c r="R83" s="211"/>
      <c r="S83" s="161">
        <v>1155</v>
      </c>
      <c r="T83" s="159" t="s">
        <v>70</v>
      </c>
      <c r="U83" s="162">
        <v>647</v>
      </c>
      <c r="V83" s="163">
        <v>656608.27</v>
      </c>
      <c r="W83" s="163">
        <v>8645.8700000000008</v>
      </c>
      <c r="X83" s="163">
        <v>745.62</v>
      </c>
      <c r="Y83" s="163">
        <v>0</v>
      </c>
      <c r="Z83" s="163">
        <v>0</v>
      </c>
      <c r="AA83" s="163">
        <v>0</v>
      </c>
      <c r="AB83" s="163">
        <v>0</v>
      </c>
      <c r="AC83" s="163">
        <f t="shared" si="18"/>
        <v>647216.78</v>
      </c>
      <c r="AD83" s="164">
        <f t="shared" si="19"/>
        <v>1000.34</v>
      </c>
      <c r="AE83" s="164">
        <f t="shared" si="24"/>
        <v>377.04</v>
      </c>
      <c r="AF83" s="164">
        <f t="shared" si="20"/>
        <v>243944.88</v>
      </c>
      <c r="AG83" s="169">
        <f>AF83/AF$424</f>
        <v>9.2126356432816774</v>
      </c>
      <c r="AH83" s="165">
        <f t="shared" si="21"/>
        <v>115157945.54102097</v>
      </c>
      <c r="AI83" s="166"/>
      <c r="AJ83" s="157" t="b">
        <f t="shared" si="23"/>
        <v>0</v>
      </c>
      <c r="AK83" s="149"/>
      <c r="AM83" s="149"/>
    </row>
    <row r="84" spans="1:39" hidden="1" x14ac:dyDescent="0.25">
      <c r="A84" s="167">
        <f t="shared" si="22"/>
        <v>0</v>
      </c>
      <c r="B84" s="186">
        <v>1162</v>
      </c>
      <c r="C84" s="159" t="s">
        <v>71</v>
      </c>
      <c r="D84" s="159">
        <v>960</v>
      </c>
      <c r="E84" s="159">
        <v>710479.89</v>
      </c>
      <c r="F84" s="159">
        <v>0</v>
      </c>
      <c r="G84" s="159">
        <v>0</v>
      </c>
      <c r="H84" s="159">
        <v>0</v>
      </c>
      <c r="I84" s="159">
        <v>0</v>
      </c>
      <c r="J84" s="159">
        <v>0</v>
      </c>
      <c r="K84" s="159">
        <v>0</v>
      </c>
      <c r="L84" s="159">
        <v>710479.89</v>
      </c>
      <c r="M84" s="159">
        <v>740.08</v>
      </c>
      <c r="N84" s="159">
        <v>140.59</v>
      </c>
      <c r="O84" s="304">
        <v>134966.39999999999</v>
      </c>
      <c r="P84" s="159">
        <v>42</v>
      </c>
      <c r="Q84" s="160">
        <v>114518.27</v>
      </c>
      <c r="R84" s="211"/>
      <c r="S84" s="161">
        <v>1162</v>
      </c>
      <c r="T84" s="159" t="s">
        <v>71</v>
      </c>
      <c r="U84" s="162">
        <v>959</v>
      </c>
      <c r="V84" s="163">
        <v>724396.35</v>
      </c>
      <c r="W84" s="163">
        <v>0</v>
      </c>
      <c r="X84" s="163">
        <v>0</v>
      </c>
      <c r="Y84" s="163">
        <v>0</v>
      </c>
      <c r="Z84" s="163">
        <v>0</v>
      </c>
      <c r="AA84" s="163">
        <v>0</v>
      </c>
      <c r="AB84" s="163">
        <v>0</v>
      </c>
      <c r="AC84" s="163">
        <f t="shared" si="18"/>
        <v>724396.35</v>
      </c>
      <c r="AD84" s="164">
        <f t="shared" si="19"/>
        <v>755.37</v>
      </c>
      <c r="AE84" s="164">
        <f t="shared" si="24"/>
        <v>132.07</v>
      </c>
      <c r="AF84" s="164">
        <f t="shared" si="20"/>
        <v>126655.12999999999</v>
      </c>
      <c r="AG84" s="169">
        <f>AF84/AF$424</f>
        <v>4.7831607084455898</v>
      </c>
      <c r="AH84" s="165">
        <f t="shared" si="21"/>
        <v>59789508.855569869</v>
      </c>
      <c r="AI84" s="166"/>
      <c r="AJ84" s="157" t="b">
        <f t="shared" si="23"/>
        <v>0</v>
      </c>
      <c r="AK84" s="149"/>
      <c r="AM84" s="149"/>
    </row>
    <row r="85" spans="1:39" hidden="1" x14ac:dyDescent="0.25">
      <c r="A85" s="167">
        <f t="shared" si="22"/>
        <v>0</v>
      </c>
      <c r="B85" s="186">
        <v>1169</v>
      </c>
      <c r="C85" s="159" t="s">
        <v>72</v>
      </c>
      <c r="D85" s="159">
        <v>693</v>
      </c>
      <c r="E85" s="159">
        <v>459872.23</v>
      </c>
      <c r="F85" s="159">
        <v>0</v>
      </c>
      <c r="G85" s="159">
        <v>0</v>
      </c>
      <c r="H85" s="159">
        <v>0</v>
      </c>
      <c r="I85" s="159">
        <v>0</v>
      </c>
      <c r="J85" s="159">
        <v>0</v>
      </c>
      <c r="K85" s="159">
        <v>0</v>
      </c>
      <c r="L85" s="159">
        <v>459872.23</v>
      </c>
      <c r="M85" s="159">
        <v>663.6</v>
      </c>
      <c r="N85" s="159">
        <v>64.11</v>
      </c>
      <c r="O85" s="304">
        <v>44428.23</v>
      </c>
      <c r="P85" s="159">
        <v>92</v>
      </c>
      <c r="Q85" s="160">
        <v>37697.11</v>
      </c>
      <c r="R85" s="211"/>
      <c r="S85" s="161">
        <v>1169</v>
      </c>
      <c r="T85" s="159" t="s">
        <v>72</v>
      </c>
      <c r="U85" s="162">
        <v>690</v>
      </c>
      <c r="V85" s="163">
        <v>466184.82</v>
      </c>
      <c r="W85" s="163">
        <v>0</v>
      </c>
      <c r="X85" s="163">
        <v>0</v>
      </c>
      <c r="Y85" s="163">
        <v>0</v>
      </c>
      <c r="Z85" s="163">
        <v>0</v>
      </c>
      <c r="AA85" s="163">
        <v>0</v>
      </c>
      <c r="AB85" s="163">
        <v>0</v>
      </c>
      <c r="AC85" s="163">
        <f t="shared" si="18"/>
        <v>466184.82</v>
      </c>
      <c r="AD85" s="164">
        <f t="shared" si="19"/>
        <v>675.63</v>
      </c>
      <c r="AE85" s="164">
        <f t="shared" si="24"/>
        <v>52.33</v>
      </c>
      <c r="AF85" s="164">
        <f t="shared" si="20"/>
        <v>36107.699999999997</v>
      </c>
      <c r="AG85" s="169">
        <f>AF85/AF$424</f>
        <v>1.3636157644174447</v>
      </c>
      <c r="AH85" s="165">
        <f t="shared" si="21"/>
        <v>17045197.05521806</v>
      </c>
      <c r="AI85" s="166"/>
      <c r="AJ85" s="157" t="b">
        <f t="shared" si="23"/>
        <v>0</v>
      </c>
      <c r="AK85" s="149"/>
      <c r="AM85" s="149"/>
    </row>
    <row r="86" spans="1:39" hidden="1" x14ac:dyDescent="0.25">
      <c r="A86" s="167">
        <f t="shared" si="22"/>
        <v>0</v>
      </c>
      <c r="B86" s="186">
        <v>1176</v>
      </c>
      <c r="C86" s="159" t="s">
        <v>73</v>
      </c>
      <c r="D86" s="159">
        <v>828</v>
      </c>
      <c r="E86" s="159">
        <v>448573.39</v>
      </c>
      <c r="F86" s="159">
        <v>0</v>
      </c>
      <c r="G86" s="159">
        <v>0</v>
      </c>
      <c r="H86" s="159">
        <v>0</v>
      </c>
      <c r="I86" s="159">
        <v>0</v>
      </c>
      <c r="J86" s="159">
        <v>0</v>
      </c>
      <c r="K86" s="159">
        <v>0</v>
      </c>
      <c r="L86" s="159">
        <v>448573.39</v>
      </c>
      <c r="M86" s="159">
        <v>541.76</v>
      </c>
      <c r="N86" s="159">
        <v>0</v>
      </c>
      <c r="O86" s="304">
        <v>0</v>
      </c>
      <c r="P86" s="159"/>
      <c r="Q86" s="160">
        <v>0</v>
      </c>
      <c r="R86" s="211"/>
      <c r="S86" s="161">
        <v>1176</v>
      </c>
      <c r="T86" s="159" t="s">
        <v>73</v>
      </c>
      <c r="U86" s="162">
        <v>841</v>
      </c>
      <c r="V86" s="163">
        <v>514231.58</v>
      </c>
      <c r="W86" s="163">
        <v>0</v>
      </c>
      <c r="X86" s="163">
        <v>0</v>
      </c>
      <c r="Y86" s="163">
        <v>0</v>
      </c>
      <c r="Z86" s="163">
        <v>0</v>
      </c>
      <c r="AA86" s="163">
        <v>0</v>
      </c>
      <c r="AB86" s="163">
        <v>0</v>
      </c>
      <c r="AC86" s="163">
        <f t="shared" si="18"/>
        <v>514231.58</v>
      </c>
      <c r="AD86" s="164">
        <f t="shared" si="19"/>
        <v>611.45000000000005</v>
      </c>
      <c r="AE86" s="164">
        <f t="shared" si="24"/>
        <v>0</v>
      </c>
      <c r="AF86" s="164">
        <f t="shared" si="20"/>
        <v>0</v>
      </c>
      <c r="AG86" s="164"/>
      <c r="AH86" s="165">
        <f t="shared" si="21"/>
        <v>0</v>
      </c>
      <c r="AI86" s="166"/>
      <c r="AJ86" s="157">
        <f t="shared" si="23"/>
        <v>0</v>
      </c>
      <c r="AK86" s="149"/>
      <c r="AM86" s="149"/>
    </row>
    <row r="87" spans="1:39" hidden="1" x14ac:dyDescent="0.25">
      <c r="A87" s="167">
        <f t="shared" si="22"/>
        <v>0</v>
      </c>
      <c r="B87" s="186">
        <v>1183</v>
      </c>
      <c r="C87" s="159" t="s">
        <v>74</v>
      </c>
      <c r="D87" s="159">
        <v>1282</v>
      </c>
      <c r="E87" s="159">
        <v>637942.24</v>
      </c>
      <c r="F87" s="159">
        <v>0</v>
      </c>
      <c r="G87" s="159">
        <v>0</v>
      </c>
      <c r="H87" s="159">
        <v>0</v>
      </c>
      <c r="I87" s="159">
        <v>0</v>
      </c>
      <c r="J87" s="159">
        <v>0</v>
      </c>
      <c r="K87" s="159">
        <v>0</v>
      </c>
      <c r="L87" s="159">
        <v>637942.24</v>
      </c>
      <c r="M87" s="159">
        <v>497.61</v>
      </c>
      <c r="N87" s="159">
        <v>0</v>
      </c>
      <c r="O87" s="304">
        <v>0</v>
      </c>
      <c r="P87" s="159"/>
      <c r="Q87" s="160">
        <v>0</v>
      </c>
      <c r="R87" s="211"/>
      <c r="S87" s="161">
        <v>1183</v>
      </c>
      <c r="T87" s="159" t="s">
        <v>74</v>
      </c>
      <c r="U87" s="162">
        <v>1288</v>
      </c>
      <c r="V87" s="163">
        <v>567481.22</v>
      </c>
      <c r="W87" s="163">
        <v>0</v>
      </c>
      <c r="X87" s="163">
        <v>0</v>
      </c>
      <c r="Y87" s="163">
        <v>0</v>
      </c>
      <c r="Z87" s="163">
        <v>0</v>
      </c>
      <c r="AA87" s="163">
        <v>0</v>
      </c>
      <c r="AB87" s="163">
        <v>0</v>
      </c>
      <c r="AC87" s="163">
        <f t="shared" si="18"/>
        <v>567481.22</v>
      </c>
      <c r="AD87" s="164">
        <f t="shared" si="19"/>
        <v>440.59</v>
      </c>
      <c r="AE87" s="164">
        <f t="shared" si="24"/>
        <v>0</v>
      </c>
      <c r="AF87" s="164">
        <f t="shared" si="20"/>
        <v>0</v>
      </c>
      <c r="AG87" s="164"/>
      <c r="AH87" s="165">
        <f t="shared" si="21"/>
        <v>0</v>
      </c>
      <c r="AI87" s="166"/>
      <c r="AJ87" s="157">
        <f t="shared" si="23"/>
        <v>0</v>
      </c>
      <c r="AK87" s="149"/>
      <c r="AM87" s="149"/>
    </row>
    <row r="88" spans="1:39" hidden="1" x14ac:dyDescent="0.25">
      <c r="A88" s="167">
        <f t="shared" si="22"/>
        <v>0</v>
      </c>
      <c r="B88" s="186">
        <v>1204</v>
      </c>
      <c r="C88" s="159" t="s">
        <v>75</v>
      </c>
      <c r="D88" s="159">
        <v>434</v>
      </c>
      <c r="E88" s="159">
        <v>290556.77</v>
      </c>
      <c r="F88" s="159">
        <v>0</v>
      </c>
      <c r="G88" s="159">
        <v>572.79</v>
      </c>
      <c r="H88" s="159">
        <v>0</v>
      </c>
      <c r="I88" s="159">
        <v>0</v>
      </c>
      <c r="J88" s="159">
        <v>0</v>
      </c>
      <c r="K88" s="159">
        <v>0</v>
      </c>
      <c r="L88" s="159">
        <v>289983.98000000004</v>
      </c>
      <c r="M88" s="159">
        <v>668.17</v>
      </c>
      <c r="N88" s="159">
        <v>68.680000000000007</v>
      </c>
      <c r="O88" s="304">
        <v>29807.120000000003</v>
      </c>
      <c r="P88" s="159">
        <v>105</v>
      </c>
      <c r="Q88" s="160">
        <v>25291.18</v>
      </c>
      <c r="R88" s="211"/>
      <c r="S88" s="161">
        <v>1204</v>
      </c>
      <c r="T88" s="159" t="s">
        <v>75</v>
      </c>
      <c r="U88" s="162">
        <v>438</v>
      </c>
      <c r="V88" s="163">
        <v>296163.25</v>
      </c>
      <c r="W88" s="163">
        <v>0</v>
      </c>
      <c r="X88" s="163">
        <v>517.02</v>
      </c>
      <c r="Y88" s="163">
        <v>0</v>
      </c>
      <c r="Z88" s="163">
        <v>0</v>
      </c>
      <c r="AA88" s="163">
        <v>0</v>
      </c>
      <c r="AB88" s="163">
        <v>0</v>
      </c>
      <c r="AC88" s="163">
        <f t="shared" si="18"/>
        <v>295646.23</v>
      </c>
      <c r="AD88" s="164">
        <f t="shared" si="19"/>
        <v>674.99</v>
      </c>
      <c r="AE88" s="164">
        <f t="shared" si="24"/>
        <v>51.69</v>
      </c>
      <c r="AF88" s="164">
        <f t="shared" si="20"/>
        <v>22640.219999999998</v>
      </c>
      <c r="AG88" s="169">
        <f>AF88/AF$424</f>
        <v>0.85501322160866289</v>
      </c>
      <c r="AH88" s="165">
        <f t="shared" si="21"/>
        <v>10687665.270108286</v>
      </c>
      <c r="AI88" s="166"/>
      <c r="AJ88" s="157" t="b">
        <f t="shared" si="23"/>
        <v>0</v>
      </c>
      <c r="AK88" s="149"/>
      <c r="AM88" s="149"/>
    </row>
    <row r="89" spans="1:39" hidden="1" x14ac:dyDescent="0.25">
      <c r="A89" s="167">
        <f t="shared" si="22"/>
        <v>0</v>
      </c>
      <c r="B89" s="186">
        <v>1218</v>
      </c>
      <c r="C89" s="159" t="s">
        <v>76</v>
      </c>
      <c r="D89" s="159">
        <v>918</v>
      </c>
      <c r="E89" s="159">
        <v>440097.59</v>
      </c>
      <c r="F89" s="159">
        <v>0</v>
      </c>
      <c r="G89" s="159">
        <v>0</v>
      </c>
      <c r="H89" s="159">
        <v>0</v>
      </c>
      <c r="I89" s="159">
        <v>0</v>
      </c>
      <c r="J89" s="159">
        <v>0</v>
      </c>
      <c r="K89" s="159">
        <v>0</v>
      </c>
      <c r="L89" s="159">
        <v>440097.59</v>
      </c>
      <c r="M89" s="159">
        <v>479.41</v>
      </c>
      <c r="N89" s="159">
        <v>0</v>
      </c>
      <c r="O89" s="304">
        <v>0</v>
      </c>
      <c r="P89" s="159"/>
      <c r="Q89" s="160">
        <v>0</v>
      </c>
      <c r="R89" s="211"/>
      <c r="S89" s="161">
        <v>1218</v>
      </c>
      <c r="T89" s="159" t="s">
        <v>76</v>
      </c>
      <c r="U89" s="162">
        <v>902</v>
      </c>
      <c r="V89" s="163">
        <v>444144.07</v>
      </c>
      <c r="W89" s="163">
        <v>0</v>
      </c>
      <c r="X89" s="163">
        <v>0</v>
      </c>
      <c r="Y89" s="163">
        <v>0</v>
      </c>
      <c r="Z89" s="163">
        <v>0</v>
      </c>
      <c r="AA89" s="163">
        <v>0</v>
      </c>
      <c r="AB89" s="163">
        <v>0</v>
      </c>
      <c r="AC89" s="163">
        <f t="shared" si="18"/>
        <v>444144.07</v>
      </c>
      <c r="AD89" s="164">
        <f t="shared" si="19"/>
        <v>492.4</v>
      </c>
      <c r="AE89" s="164">
        <f t="shared" si="24"/>
        <v>0</v>
      </c>
      <c r="AF89" s="164">
        <f t="shared" si="20"/>
        <v>0</v>
      </c>
      <c r="AG89" s="164"/>
      <c r="AH89" s="165">
        <f t="shared" si="21"/>
        <v>0</v>
      </c>
      <c r="AI89" s="166"/>
      <c r="AJ89" s="157">
        <f t="shared" si="23"/>
        <v>0</v>
      </c>
      <c r="AK89" s="149"/>
      <c r="AM89" s="149"/>
    </row>
    <row r="90" spans="1:39" hidden="1" x14ac:dyDescent="0.25">
      <c r="A90" s="167">
        <f t="shared" si="22"/>
        <v>0</v>
      </c>
      <c r="B90" s="186">
        <v>1246</v>
      </c>
      <c r="C90" s="159" t="s">
        <v>78</v>
      </c>
      <c r="D90" s="159">
        <v>657</v>
      </c>
      <c r="E90" s="159">
        <v>355741.5</v>
      </c>
      <c r="F90" s="159">
        <v>0</v>
      </c>
      <c r="G90" s="159">
        <v>0</v>
      </c>
      <c r="H90" s="159">
        <v>0</v>
      </c>
      <c r="I90" s="159">
        <v>0</v>
      </c>
      <c r="J90" s="159">
        <v>0</v>
      </c>
      <c r="K90" s="159">
        <v>0</v>
      </c>
      <c r="L90" s="159">
        <v>355741.5</v>
      </c>
      <c r="M90" s="159">
        <v>541.46</v>
      </c>
      <c r="N90" s="159">
        <v>0</v>
      </c>
      <c r="O90" s="304">
        <v>0</v>
      </c>
      <c r="P90" s="159"/>
      <c r="Q90" s="160">
        <v>0</v>
      </c>
      <c r="R90" s="211"/>
      <c r="S90" s="161">
        <v>1246</v>
      </c>
      <c r="T90" s="159" t="s">
        <v>78</v>
      </c>
      <c r="U90" s="162">
        <v>679</v>
      </c>
      <c r="V90" s="163">
        <v>364679.21</v>
      </c>
      <c r="W90" s="163">
        <v>0</v>
      </c>
      <c r="X90" s="163">
        <v>0</v>
      </c>
      <c r="Y90" s="163">
        <v>0</v>
      </c>
      <c r="Z90" s="163">
        <v>0</v>
      </c>
      <c r="AA90" s="163">
        <v>0</v>
      </c>
      <c r="AB90" s="163">
        <v>0</v>
      </c>
      <c r="AC90" s="163">
        <f t="shared" si="18"/>
        <v>364679.21</v>
      </c>
      <c r="AD90" s="164">
        <f t="shared" si="19"/>
        <v>537.08000000000004</v>
      </c>
      <c r="AE90" s="164">
        <f t="shared" si="24"/>
        <v>0</v>
      </c>
      <c r="AF90" s="164">
        <f t="shared" si="20"/>
        <v>0</v>
      </c>
      <c r="AG90" s="164"/>
      <c r="AH90" s="165">
        <f t="shared" si="21"/>
        <v>0</v>
      </c>
      <c r="AI90" s="166"/>
      <c r="AJ90" s="157">
        <f t="shared" si="23"/>
        <v>0</v>
      </c>
      <c r="AK90" s="149"/>
      <c r="AM90" s="149"/>
    </row>
    <row r="91" spans="1:39" hidden="1" x14ac:dyDescent="0.25">
      <c r="A91" s="167">
        <f t="shared" si="22"/>
        <v>0</v>
      </c>
      <c r="B91" s="186">
        <v>1253</v>
      </c>
      <c r="C91" s="159" t="s">
        <v>79</v>
      </c>
      <c r="D91" s="159">
        <v>2517</v>
      </c>
      <c r="E91" s="159">
        <v>54551.31</v>
      </c>
      <c r="F91" s="159">
        <v>0</v>
      </c>
      <c r="G91" s="159">
        <v>0</v>
      </c>
      <c r="H91" s="159">
        <v>3432.43</v>
      </c>
      <c r="I91" s="159">
        <v>0</v>
      </c>
      <c r="J91" s="159">
        <v>0</v>
      </c>
      <c r="K91" s="159">
        <v>0</v>
      </c>
      <c r="L91" s="159">
        <v>51118.879999999997</v>
      </c>
      <c r="M91" s="159">
        <v>20.309999999999999</v>
      </c>
      <c r="N91" s="159">
        <v>0</v>
      </c>
      <c r="O91" s="304">
        <v>0</v>
      </c>
      <c r="P91" s="159"/>
      <c r="Q91" s="160">
        <v>0</v>
      </c>
      <c r="R91" s="211"/>
      <c r="S91" s="170">
        <v>1253</v>
      </c>
      <c r="T91" s="171" t="s">
        <v>79</v>
      </c>
      <c r="U91" s="172">
        <v>2437</v>
      </c>
      <c r="V91" s="173">
        <v>89197.36</v>
      </c>
      <c r="W91" s="173">
        <v>0</v>
      </c>
      <c r="X91" s="173">
        <v>0</v>
      </c>
      <c r="Y91" s="173">
        <v>4108.09</v>
      </c>
      <c r="Z91" s="173">
        <v>0</v>
      </c>
      <c r="AA91" s="173">
        <v>0</v>
      </c>
      <c r="AB91" s="173">
        <v>0</v>
      </c>
      <c r="AC91" s="173">
        <f t="shared" si="18"/>
        <v>85089.27</v>
      </c>
      <c r="AD91" s="173">
        <f t="shared" si="19"/>
        <v>34.92</v>
      </c>
      <c r="AE91" s="173">
        <f t="shared" si="24"/>
        <v>0</v>
      </c>
      <c r="AF91" s="173">
        <f t="shared" si="20"/>
        <v>0</v>
      </c>
      <c r="AG91" s="173"/>
      <c r="AH91" s="165">
        <f t="shared" si="21"/>
        <v>0</v>
      </c>
      <c r="AI91" s="166"/>
      <c r="AJ91" s="157">
        <f t="shared" si="23"/>
        <v>0</v>
      </c>
      <c r="AK91" s="149"/>
      <c r="AM91" s="149"/>
    </row>
    <row r="92" spans="1:39" hidden="1" x14ac:dyDescent="0.25">
      <c r="A92" s="167">
        <f t="shared" si="22"/>
        <v>0</v>
      </c>
      <c r="B92" s="186">
        <v>1260</v>
      </c>
      <c r="C92" s="159" t="s">
        <v>80</v>
      </c>
      <c r="D92" s="159">
        <v>955</v>
      </c>
      <c r="E92" s="159">
        <v>679440.82</v>
      </c>
      <c r="F92" s="159">
        <v>0</v>
      </c>
      <c r="G92" s="159">
        <v>0</v>
      </c>
      <c r="H92" s="159">
        <v>0</v>
      </c>
      <c r="I92" s="159">
        <v>0</v>
      </c>
      <c r="J92" s="159">
        <v>0</v>
      </c>
      <c r="K92" s="159">
        <v>0</v>
      </c>
      <c r="L92" s="159">
        <v>679440.82</v>
      </c>
      <c r="M92" s="159">
        <v>711.46</v>
      </c>
      <c r="N92" s="159">
        <v>111.97</v>
      </c>
      <c r="O92" s="304">
        <v>106931.35</v>
      </c>
      <c r="P92" s="159">
        <v>56</v>
      </c>
      <c r="Q92" s="160">
        <v>90730.68</v>
      </c>
      <c r="R92" s="211"/>
      <c r="S92" s="161">
        <v>1260</v>
      </c>
      <c r="T92" s="159" t="s">
        <v>80</v>
      </c>
      <c r="U92" s="162">
        <v>928</v>
      </c>
      <c r="V92" s="163">
        <v>689981.83</v>
      </c>
      <c r="W92" s="163">
        <v>0</v>
      </c>
      <c r="X92" s="163">
        <v>0</v>
      </c>
      <c r="Y92" s="163">
        <v>0</v>
      </c>
      <c r="Z92" s="163">
        <v>0</v>
      </c>
      <c r="AA92" s="163">
        <v>0</v>
      </c>
      <c r="AB92" s="163">
        <v>0</v>
      </c>
      <c r="AC92" s="163">
        <f t="shared" si="18"/>
        <v>689981.83</v>
      </c>
      <c r="AD92" s="164">
        <f t="shared" si="19"/>
        <v>743.51</v>
      </c>
      <c r="AE92" s="164">
        <f t="shared" si="24"/>
        <v>120.21</v>
      </c>
      <c r="AF92" s="164">
        <f t="shared" si="20"/>
        <v>111554.87999999999</v>
      </c>
      <c r="AG92" s="169">
        <f>AF92/AF$424</f>
        <v>4.2128962234010006</v>
      </c>
      <c r="AH92" s="165">
        <f t="shared" si="21"/>
        <v>52661202.792512506</v>
      </c>
      <c r="AI92" s="166"/>
      <c r="AJ92" s="157" t="b">
        <f t="shared" si="23"/>
        <v>0</v>
      </c>
      <c r="AK92" s="149"/>
      <c r="AM92" s="149"/>
    </row>
    <row r="93" spans="1:39" hidden="1" x14ac:dyDescent="0.25">
      <c r="A93" s="167">
        <f t="shared" si="22"/>
        <v>0</v>
      </c>
      <c r="B93" s="186">
        <v>4970</v>
      </c>
      <c r="C93" s="159" t="s">
        <v>323</v>
      </c>
      <c r="D93" s="159">
        <v>5876</v>
      </c>
      <c r="E93" s="159">
        <v>2339675.29</v>
      </c>
      <c r="F93" s="159">
        <v>0</v>
      </c>
      <c r="G93" s="159">
        <v>0</v>
      </c>
      <c r="H93" s="159">
        <v>0</v>
      </c>
      <c r="I93" s="159">
        <v>0</v>
      </c>
      <c r="J93" s="159">
        <v>0</v>
      </c>
      <c r="K93" s="159">
        <v>0</v>
      </c>
      <c r="L93" s="159">
        <v>2339675.29</v>
      </c>
      <c r="M93" s="159">
        <v>398.17</v>
      </c>
      <c r="N93" s="159">
        <v>0</v>
      </c>
      <c r="O93" s="304">
        <v>0</v>
      </c>
      <c r="P93" s="159"/>
      <c r="Q93" s="160">
        <v>0</v>
      </c>
      <c r="R93" s="211"/>
      <c r="S93" s="161">
        <v>4970</v>
      </c>
      <c r="T93" s="159" t="s">
        <v>323</v>
      </c>
      <c r="U93" s="162">
        <v>5958</v>
      </c>
      <c r="V93" s="163">
        <v>2393101.15</v>
      </c>
      <c r="W93" s="163">
        <v>0</v>
      </c>
      <c r="X93" s="163">
        <v>0</v>
      </c>
      <c r="Y93" s="163">
        <v>13516.69</v>
      </c>
      <c r="Z93" s="163">
        <v>0</v>
      </c>
      <c r="AA93" s="163">
        <v>0</v>
      </c>
      <c r="AB93" s="163">
        <v>0</v>
      </c>
      <c r="AC93" s="163">
        <f t="shared" si="18"/>
        <v>2379584.46</v>
      </c>
      <c r="AD93" s="164">
        <f t="shared" si="19"/>
        <v>399.39</v>
      </c>
      <c r="AE93" s="164">
        <f t="shared" si="24"/>
        <v>0</v>
      </c>
      <c r="AF93" s="164">
        <f t="shared" si="20"/>
        <v>0</v>
      </c>
      <c r="AG93" s="164"/>
      <c r="AH93" s="165">
        <f t="shared" si="21"/>
        <v>0</v>
      </c>
      <c r="AI93" s="166"/>
      <c r="AJ93" s="157">
        <f t="shared" si="23"/>
        <v>0</v>
      </c>
      <c r="AK93" s="149"/>
      <c r="AM93" s="149"/>
    </row>
    <row r="94" spans="1:39" hidden="1" x14ac:dyDescent="0.25">
      <c r="A94" s="167">
        <f t="shared" si="22"/>
        <v>0</v>
      </c>
      <c r="B94" s="186">
        <v>1295</v>
      </c>
      <c r="C94" s="159" t="s">
        <v>81</v>
      </c>
      <c r="D94" s="159">
        <v>813</v>
      </c>
      <c r="E94" s="159">
        <v>376360.98</v>
      </c>
      <c r="F94" s="159">
        <v>0</v>
      </c>
      <c r="G94" s="159">
        <v>0</v>
      </c>
      <c r="H94" s="159">
        <v>0</v>
      </c>
      <c r="I94" s="159">
        <v>0</v>
      </c>
      <c r="J94" s="159">
        <v>0</v>
      </c>
      <c r="K94" s="159">
        <v>0</v>
      </c>
      <c r="L94" s="159">
        <v>376360.98</v>
      </c>
      <c r="M94" s="159">
        <v>462.93</v>
      </c>
      <c r="N94" s="159">
        <v>0</v>
      </c>
      <c r="O94" s="304">
        <v>0</v>
      </c>
      <c r="P94" s="159"/>
      <c r="Q94" s="160">
        <v>0</v>
      </c>
      <c r="R94" s="211"/>
      <c r="S94" s="161">
        <v>1295</v>
      </c>
      <c r="T94" s="159" t="s">
        <v>81</v>
      </c>
      <c r="U94" s="162">
        <v>816</v>
      </c>
      <c r="V94" s="163">
        <v>379994.38</v>
      </c>
      <c r="W94" s="163">
        <v>0</v>
      </c>
      <c r="X94" s="163">
        <v>0</v>
      </c>
      <c r="Y94" s="163">
        <v>0</v>
      </c>
      <c r="Z94" s="163">
        <v>0</v>
      </c>
      <c r="AA94" s="163">
        <v>0</v>
      </c>
      <c r="AB94" s="163">
        <v>0</v>
      </c>
      <c r="AC94" s="163">
        <f t="shared" si="18"/>
        <v>379994.38</v>
      </c>
      <c r="AD94" s="164">
        <f t="shared" si="19"/>
        <v>465.68</v>
      </c>
      <c r="AE94" s="164">
        <f t="shared" si="24"/>
        <v>0</v>
      </c>
      <c r="AF94" s="164">
        <f t="shared" si="20"/>
        <v>0</v>
      </c>
      <c r="AG94" s="164"/>
      <c r="AH94" s="165">
        <f t="shared" si="21"/>
        <v>0</v>
      </c>
      <c r="AI94" s="166"/>
      <c r="AJ94" s="157">
        <f t="shared" si="23"/>
        <v>0</v>
      </c>
      <c r="AK94" s="149"/>
      <c r="AM94" s="149"/>
    </row>
    <row r="95" spans="1:39" hidden="1" x14ac:dyDescent="0.25">
      <c r="A95" s="167">
        <f t="shared" si="22"/>
        <v>0</v>
      </c>
      <c r="B95" s="186">
        <v>1421</v>
      </c>
      <c r="C95" s="159" t="s">
        <v>88</v>
      </c>
      <c r="D95" s="159">
        <v>560</v>
      </c>
      <c r="E95" s="159">
        <v>465180.38</v>
      </c>
      <c r="F95" s="159">
        <v>0</v>
      </c>
      <c r="G95" s="159">
        <v>0</v>
      </c>
      <c r="H95" s="159">
        <v>0</v>
      </c>
      <c r="I95" s="159">
        <v>0</v>
      </c>
      <c r="J95" s="159">
        <v>0</v>
      </c>
      <c r="K95" s="159">
        <v>0</v>
      </c>
      <c r="L95" s="159">
        <v>465180.38</v>
      </c>
      <c r="M95" s="159">
        <v>830.68</v>
      </c>
      <c r="N95" s="159">
        <v>231.19</v>
      </c>
      <c r="O95" s="304">
        <v>129466.4</v>
      </c>
      <c r="P95" s="159">
        <v>45</v>
      </c>
      <c r="Q95" s="160">
        <v>109851.55</v>
      </c>
      <c r="R95" s="211"/>
      <c r="S95" s="161">
        <v>1421</v>
      </c>
      <c r="T95" s="159" t="s">
        <v>88</v>
      </c>
      <c r="U95" s="162">
        <v>552</v>
      </c>
      <c r="V95" s="163">
        <v>479867.98</v>
      </c>
      <c r="W95" s="163">
        <v>0</v>
      </c>
      <c r="X95" s="163">
        <v>0</v>
      </c>
      <c r="Y95" s="163">
        <v>0</v>
      </c>
      <c r="Z95" s="163">
        <v>0</v>
      </c>
      <c r="AA95" s="163">
        <v>0</v>
      </c>
      <c r="AB95" s="163">
        <v>0</v>
      </c>
      <c r="AC95" s="163">
        <f t="shared" si="18"/>
        <v>479867.98</v>
      </c>
      <c r="AD95" s="164">
        <f t="shared" si="19"/>
        <v>869.33</v>
      </c>
      <c r="AE95" s="164">
        <f t="shared" si="24"/>
        <v>246.03</v>
      </c>
      <c r="AF95" s="164">
        <f t="shared" si="20"/>
        <v>135808.56</v>
      </c>
      <c r="AG95" s="169">
        <f>AF95/AF$424</f>
        <v>5.1288421405637141</v>
      </c>
      <c r="AH95" s="165">
        <f t="shared" si="21"/>
        <v>64110526.757046424</v>
      </c>
      <c r="AI95" s="166"/>
      <c r="AJ95" s="157" t="b">
        <f t="shared" si="23"/>
        <v>0</v>
      </c>
      <c r="AK95" s="149"/>
      <c r="AM95" s="149"/>
    </row>
    <row r="96" spans="1:39" hidden="1" x14ac:dyDescent="0.25">
      <c r="A96" s="167">
        <f t="shared" si="22"/>
        <v>0</v>
      </c>
      <c r="B96" s="186">
        <v>1309</v>
      </c>
      <c r="C96" s="159" t="s">
        <v>82</v>
      </c>
      <c r="D96" s="159">
        <v>798</v>
      </c>
      <c r="E96" s="159">
        <v>265929.32</v>
      </c>
      <c r="F96" s="159">
        <v>0</v>
      </c>
      <c r="G96" s="159">
        <v>0</v>
      </c>
      <c r="H96" s="159">
        <v>0</v>
      </c>
      <c r="I96" s="159">
        <v>0</v>
      </c>
      <c r="J96" s="159">
        <v>0</v>
      </c>
      <c r="K96" s="159">
        <v>0</v>
      </c>
      <c r="L96" s="159">
        <v>265929.32</v>
      </c>
      <c r="M96" s="159">
        <v>333.24</v>
      </c>
      <c r="N96" s="159">
        <v>0</v>
      </c>
      <c r="O96" s="304">
        <v>0</v>
      </c>
      <c r="P96" s="159"/>
      <c r="Q96" s="160">
        <v>0</v>
      </c>
      <c r="R96" s="211"/>
      <c r="S96" s="161">
        <v>1309</v>
      </c>
      <c r="T96" s="159" t="s">
        <v>82</v>
      </c>
      <c r="U96" s="162">
        <v>790</v>
      </c>
      <c r="V96" s="163">
        <v>307552.15000000002</v>
      </c>
      <c r="W96" s="163">
        <v>0</v>
      </c>
      <c r="X96" s="163">
        <v>0</v>
      </c>
      <c r="Y96" s="163">
        <v>0</v>
      </c>
      <c r="Z96" s="163">
        <v>0</v>
      </c>
      <c r="AA96" s="163">
        <v>0</v>
      </c>
      <c r="AB96" s="163">
        <v>0</v>
      </c>
      <c r="AC96" s="163">
        <f t="shared" si="18"/>
        <v>307552.15000000002</v>
      </c>
      <c r="AD96" s="164">
        <f t="shared" si="19"/>
        <v>389.31</v>
      </c>
      <c r="AE96" s="164">
        <f t="shared" si="24"/>
        <v>0</v>
      </c>
      <c r="AF96" s="164">
        <f t="shared" si="20"/>
        <v>0</v>
      </c>
      <c r="AG96" s="164"/>
      <c r="AH96" s="165">
        <f t="shared" si="21"/>
        <v>0</v>
      </c>
      <c r="AI96" s="166"/>
      <c r="AJ96" s="157">
        <f t="shared" si="23"/>
        <v>0</v>
      </c>
      <c r="AK96" s="149"/>
      <c r="AM96" s="149"/>
    </row>
    <row r="97" spans="1:39" hidden="1" x14ac:dyDescent="0.25">
      <c r="A97" s="167">
        <f t="shared" si="22"/>
        <v>0</v>
      </c>
      <c r="B97" s="186">
        <v>1316</v>
      </c>
      <c r="C97" s="159" t="s">
        <v>83</v>
      </c>
      <c r="D97" s="159">
        <v>3565</v>
      </c>
      <c r="E97" s="159">
        <v>1224765.43</v>
      </c>
      <c r="F97" s="159">
        <v>0</v>
      </c>
      <c r="G97" s="159">
        <v>0</v>
      </c>
      <c r="H97" s="159">
        <v>11354.73</v>
      </c>
      <c r="I97" s="159">
        <v>0</v>
      </c>
      <c r="J97" s="159">
        <v>0</v>
      </c>
      <c r="K97" s="159">
        <v>0</v>
      </c>
      <c r="L97" s="159">
        <v>1213410.7</v>
      </c>
      <c r="M97" s="159">
        <v>340.37</v>
      </c>
      <c r="N97" s="159">
        <v>0</v>
      </c>
      <c r="O97" s="304">
        <v>0</v>
      </c>
      <c r="P97" s="159"/>
      <c r="Q97" s="160">
        <v>0</v>
      </c>
      <c r="R97" s="211"/>
      <c r="S97" s="161">
        <v>1316</v>
      </c>
      <c r="T97" s="159" t="s">
        <v>83</v>
      </c>
      <c r="U97" s="162">
        <v>3679</v>
      </c>
      <c r="V97" s="163">
        <v>1326067.6399999999</v>
      </c>
      <c r="W97" s="163">
        <v>0</v>
      </c>
      <c r="X97" s="163">
        <v>0</v>
      </c>
      <c r="Y97" s="163">
        <v>45331.4</v>
      </c>
      <c r="Z97" s="163">
        <v>0</v>
      </c>
      <c r="AA97" s="163">
        <v>0</v>
      </c>
      <c r="AB97" s="163">
        <v>0</v>
      </c>
      <c r="AC97" s="163">
        <f t="shared" si="18"/>
        <v>1280736.24</v>
      </c>
      <c r="AD97" s="164">
        <f t="shared" si="19"/>
        <v>348.12</v>
      </c>
      <c r="AE97" s="164">
        <f t="shared" si="24"/>
        <v>0</v>
      </c>
      <c r="AF97" s="164">
        <f t="shared" si="20"/>
        <v>0</v>
      </c>
      <c r="AG97" s="164"/>
      <c r="AH97" s="165">
        <f t="shared" si="21"/>
        <v>0</v>
      </c>
      <c r="AI97" s="166"/>
      <c r="AJ97" s="157">
        <f t="shared" si="23"/>
        <v>0</v>
      </c>
      <c r="AK97" s="149"/>
      <c r="AM97" s="149"/>
    </row>
    <row r="98" spans="1:39" hidden="1" x14ac:dyDescent="0.25">
      <c r="A98" s="167">
        <f t="shared" si="22"/>
        <v>0</v>
      </c>
      <c r="B98" s="186">
        <v>1380</v>
      </c>
      <c r="C98" s="159" t="s">
        <v>85</v>
      </c>
      <c r="D98" s="159">
        <v>2664</v>
      </c>
      <c r="E98" s="159">
        <v>1074452.5</v>
      </c>
      <c r="F98" s="159">
        <v>0</v>
      </c>
      <c r="G98" s="159">
        <v>0</v>
      </c>
      <c r="H98" s="159">
        <v>0</v>
      </c>
      <c r="I98" s="159">
        <v>0</v>
      </c>
      <c r="J98" s="159">
        <v>0</v>
      </c>
      <c r="K98" s="159">
        <v>0</v>
      </c>
      <c r="L98" s="159">
        <v>1074452.5</v>
      </c>
      <c r="M98" s="159">
        <v>403.32</v>
      </c>
      <c r="N98" s="159">
        <v>0</v>
      </c>
      <c r="O98" s="304">
        <v>0</v>
      </c>
      <c r="P98" s="159"/>
      <c r="Q98" s="160">
        <v>0</v>
      </c>
      <c r="R98" s="211"/>
      <c r="S98" s="161">
        <v>1380</v>
      </c>
      <c r="T98" s="159" t="s">
        <v>85</v>
      </c>
      <c r="U98" s="162">
        <v>2608</v>
      </c>
      <c r="V98" s="163">
        <v>1121380.3600000001</v>
      </c>
      <c r="W98" s="163">
        <v>0</v>
      </c>
      <c r="X98" s="163">
        <v>0</v>
      </c>
      <c r="Y98" s="163">
        <v>0</v>
      </c>
      <c r="Z98" s="163">
        <v>0</v>
      </c>
      <c r="AA98" s="163">
        <v>0</v>
      </c>
      <c r="AB98" s="163">
        <v>0</v>
      </c>
      <c r="AC98" s="163">
        <f t="shared" si="18"/>
        <v>1121380.3600000001</v>
      </c>
      <c r="AD98" s="164">
        <f t="shared" ref="AD98:AD126" si="25">ROUND((AC98/U98),2)</f>
        <v>429.98</v>
      </c>
      <c r="AE98" s="164">
        <f t="shared" si="24"/>
        <v>0</v>
      </c>
      <c r="AF98" s="164">
        <f t="shared" si="20"/>
        <v>0</v>
      </c>
      <c r="AG98" s="164"/>
      <c r="AH98" s="165">
        <f t="shared" si="21"/>
        <v>0</v>
      </c>
      <c r="AI98" s="166"/>
      <c r="AJ98" s="157">
        <f t="shared" si="23"/>
        <v>0</v>
      </c>
      <c r="AK98" s="149"/>
      <c r="AM98" s="149"/>
    </row>
    <row r="99" spans="1:39" hidden="1" x14ac:dyDescent="0.25">
      <c r="A99" s="167">
        <f t="shared" si="22"/>
        <v>0</v>
      </c>
      <c r="B99" s="186">
        <v>1407</v>
      </c>
      <c r="C99" s="159" t="s">
        <v>86</v>
      </c>
      <c r="D99" s="159">
        <v>1456</v>
      </c>
      <c r="E99" s="159">
        <v>625552.03</v>
      </c>
      <c r="F99" s="159">
        <v>0</v>
      </c>
      <c r="G99" s="159">
        <v>0</v>
      </c>
      <c r="H99" s="159">
        <v>0</v>
      </c>
      <c r="I99" s="159">
        <v>0</v>
      </c>
      <c r="J99" s="159">
        <v>0</v>
      </c>
      <c r="K99" s="159">
        <v>0</v>
      </c>
      <c r="L99" s="159">
        <v>625552.03</v>
      </c>
      <c r="M99" s="159">
        <v>429.64</v>
      </c>
      <c r="N99" s="159">
        <v>0</v>
      </c>
      <c r="O99" s="304">
        <v>0</v>
      </c>
      <c r="P99" s="159"/>
      <c r="Q99" s="160">
        <v>0</v>
      </c>
      <c r="R99" s="211"/>
      <c r="S99" s="161">
        <v>1407</v>
      </c>
      <c r="T99" s="159" t="s">
        <v>86</v>
      </c>
      <c r="U99" s="162">
        <v>1457</v>
      </c>
      <c r="V99" s="163">
        <v>627703.79</v>
      </c>
      <c r="W99" s="163">
        <v>0</v>
      </c>
      <c r="X99" s="163">
        <v>0</v>
      </c>
      <c r="Y99" s="163">
        <v>0</v>
      </c>
      <c r="Z99" s="163">
        <v>0</v>
      </c>
      <c r="AA99" s="163">
        <v>0</v>
      </c>
      <c r="AB99" s="163">
        <v>0</v>
      </c>
      <c r="AC99" s="163">
        <f t="shared" si="18"/>
        <v>627703.79</v>
      </c>
      <c r="AD99" s="164">
        <f t="shared" si="25"/>
        <v>430.82</v>
      </c>
      <c r="AE99" s="164">
        <f t="shared" si="24"/>
        <v>0</v>
      </c>
      <c r="AF99" s="164">
        <f t="shared" si="20"/>
        <v>0</v>
      </c>
      <c r="AG99" s="164"/>
      <c r="AH99" s="165">
        <f t="shared" si="21"/>
        <v>0</v>
      </c>
      <c r="AI99" s="166"/>
      <c r="AJ99" s="157">
        <f t="shared" si="23"/>
        <v>0</v>
      </c>
      <c r="AK99" s="149"/>
      <c r="AM99" s="149"/>
    </row>
    <row r="100" spans="1:39" hidden="1" x14ac:dyDescent="0.25">
      <c r="A100" s="167">
        <f t="shared" si="22"/>
        <v>0</v>
      </c>
      <c r="B100" s="186">
        <v>1414</v>
      </c>
      <c r="C100" s="159" t="s">
        <v>87</v>
      </c>
      <c r="D100" s="159">
        <v>3994</v>
      </c>
      <c r="E100" s="159">
        <v>1233477</v>
      </c>
      <c r="F100" s="159">
        <v>0</v>
      </c>
      <c r="G100" s="159">
        <v>0</v>
      </c>
      <c r="H100" s="159">
        <v>0</v>
      </c>
      <c r="I100" s="159">
        <v>0</v>
      </c>
      <c r="J100" s="159">
        <v>0</v>
      </c>
      <c r="K100" s="159">
        <v>0</v>
      </c>
      <c r="L100" s="159">
        <v>1233477</v>
      </c>
      <c r="M100" s="159">
        <v>308.83</v>
      </c>
      <c r="N100" s="159">
        <v>0</v>
      </c>
      <c r="O100" s="304">
        <v>0</v>
      </c>
      <c r="P100" s="159"/>
      <c r="Q100" s="160">
        <v>0</v>
      </c>
      <c r="R100" s="211"/>
      <c r="S100" s="161">
        <v>1414</v>
      </c>
      <c r="T100" s="159" t="s">
        <v>87</v>
      </c>
      <c r="U100" s="162">
        <v>4004</v>
      </c>
      <c r="V100" s="163">
        <v>1242316.3</v>
      </c>
      <c r="W100" s="163">
        <v>0</v>
      </c>
      <c r="X100" s="163">
        <v>2132.5</v>
      </c>
      <c r="Y100" s="163">
        <v>0</v>
      </c>
      <c r="Z100" s="163">
        <v>0</v>
      </c>
      <c r="AA100" s="163">
        <v>0</v>
      </c>
      <c r="AB100" s="163">
        <v>0</v>
      </c>
      <c r="AC100" s="163">
        <f t="shared" si="18"/>
        <v>1240183.8</v>
      </c>
      <c r="AD100" s="164">
        <f t="shared" si="25"/>
        <v>309.74</v>
      </c>
      <c r="AE100" s="164">
        <f t="shared" si="24"/>
        <v>0</v>
      </c>
      <c r="AF100" s="164">
        <f t="shared" si="20"/>
        <v>0</v>
      </c>
      <c r="AG100" s="164"/>
      <c r="AH100" s="165">
        <f t="shared" si="21"/>
        <v>0</v>
      </c>
      <c r="AI100" s="166"/>
      <c r="AJ100" s="157">
        <f t="shared" si="23"/>
        <v>0</v>
      </c>
      <c r="AK100" s="149"/>
      <c r="AM100" s="149"/>
    </row>
    <row r="101" spans="1:39" hidden="1" x14ac:dyDescent="0.25">
      <c r="A101" s="167">
        <f t="shared" si="22"/>
        <v>0</v>
      </c>
      <c r="B101" s="186">
        <v>2744</v>
      </c>
      <c r="C101" s="159" t="s">
        <v>174</v>
      </c>
      <c r="D101" s="159">
        <v>806</v>
      </c>
      <c r="E101" s="159">
        <v>524525.68999999994</v>
      </c>
      <c r="F101" s="159">
        <v>0</v>
      </c>
      <c r="G101" s="159">
        <v>0</v>
      </c>
      <c r="H101" s="159">
        <v>860.36</v>
      </c>
      <c r="I101" s="159">
        <v>0</v>
      </c>
      <c r="J101" s="159">
        <v>0</v>
      </c>
      <c r="K101" s="159">
        <v>0</v>
      </c>
      <c r="L101" s="159">
        <v>523665.32999999996</v>
      </c>
      <c r="M101" s="159">
        <v>649.71</v>
      </c>
      <c r="N101" s="159">
        <v>50.22</v>
      </c>
      <c r="O101" s="304">
        <v>40477.32</v>
      </c>
      <c r="P101" s="159">
        <v>96</v>
      </c>
      <c r="Q101" s="160">
        <v>34344.79</v>
      </c>
      <c r="R101" s="211"/>
      <c r="S101" s="161">
        <v>2744</v>
      </c>
      <c r="T101" s="159" t="s">
        <v>174</v>
      </c>
      <c r="U101" s="162">
        <v>801</v>
      </c>
      <c r="V101" s="163">
        <v>517116.88</v>
      </c>
      <c r="W101" s="163">
        <v>0</v>
      </c>
      <c r="X101" s="163">
        <v>0</v>
      </c>
      <c r="Y101" s="163">
        <v>0</v>
      </c>
      <c r="Z101" s="163">
        <v>0</v>
      </c>
      <c r="AA101" s="163">
        <v>0</v>
      </c>
      <c r="AB101" s="163">
        <v>0</v>
      </c>
      <c r="AC101" s="163">
        <f t="shared" si="18"/>
        <v>517116.88</v>
      </c>
      <c r="AD101" s="164">
        <f t="shared" si="25"/>
        <v>645.59</v>
      </c>
      <c r="AE101" s="164">
        <f t="shared" si="24"/>
        <v>22.29</v>
      </c>
      <c r="AF101" s="164">
        <f t="shared" si="20"/>
        <v>17854.29</v>
      </c>
      <c r="AG101" s="169">
        <f>AF101/AF$424</f>
        <v>0.67427145197508398</v>
      </c>
      <c r="AH101" s="165">
        <f t="shared" si="21"/>
        <v>8428393.1496885493</v>
      </c>
      <c r="AI101" s="166"/>
      <c r="AJ101" s="157" t="b">
        <f t="shared" si="23"/>
        <v>0</v>
      </c>
      <c r="AK101" s="149"/>
      <c r="AM101" s="149"/>
    </row>
    <row r="102" spans="1:39" hidden="1" x14ac:dyDescent="0.25">
      <c r="A102" s="167">
        <f t="shared" si="22"/>
        <v>0</v>
      </c>
      <c r="B102" s="186">
        <v>1428</v>
      </c>
      <c r="C102" s="159" t="s">
        <v>89</v>
      </c>
      <c r="D102" s="159">
        <v>1302</v>
      </c>
      <c r="E102" s="159">
        <v>587763.92000000004</v>
      </c>
      <c r="F102" s="159">
        <v>0</v>
      </c>
      <c r="G102" s="159">
        <v>0</v>
      </c>
      <c r="H102" s="159">
        <v>0</v>
      </c>
      <c r="I102" s="159">
        <v>0</v>
      </c>
      <c r="J102" s="159">
        <v>0</v>
      </c>
      <c r="K102" s="159">
        <v>0</v>
      </c>
      <c r="L102" s="159">
        <v>587763.92000000004</v>
      </c>
      <c r="M102" s="159">
        <v>451.43</v>
      </c>
      <c r="N102" s="159">
        <v>0</v>
      </c>
      <c r="O102" s="304">
        <v>0</v>
      </c>
      <c r="P102" s="159"/>
      <c r="Q102" s="160">
        <v>0</v>
      </c>
      <c r="R102" s="211"/>
      <c r="S102" s="161">
        <v>1428</v>
      </c>
      <c r="T102" s="159" t="s">
        <v>89</v>
      </c>
      <c r="U102" s="162">
        <v>1316</v>
      </c>
      <c r="V102" s="163">
        <v>607209.18999999994</v>
      </c>
      <c r="W102" s="163">
        <v>0</v>
      </c>
      <c r="X102" s="163">
        <v>0</v>
      </c>
      <c r="Y102" s="163">
        <v>0</v>
      </c>
      <c r="Z102" s="163">
        <v>0</v>
      </c>
      <c r="AA102" s="163">
        <v>0</v>
      </c>
      <c r="AB102" s="163">
        <v>0</v>
      </c>
      <c r="AC102" s="163">
        <f t="shared" si="18"/>
        <v>607209.18999999994</v>
      </c>
      <c r="AD102" s="164">
        <f t="shared" si="25"/>
        <v>461.41</v>
      </c>
      <c r="AE102" s="164">
        <f t="shared" si="24"/>
        <v>0</v>
      </c>
      <c r="AF102" s="164">
        <f t="shared" si="20"/>
        <v>0</v>
      </c>
      <c r="AG102" s="164"/>
      <c r="AH102" s="165">
        <f t="shared" si="21"/>
        <v>0</v>
      </c>
      <c r="AI102" s="166"/>
      <c r="AJ102" s="157">
        <f t="shared" si="23"/>
        <v>0</v>
      </c>
      <c r="AK102" s="149"/>
      <c r="AM102" s="149"/>
    </row>
    <row r="103" spans="1:39" hidden="1" x14ac:dyDescent="0.25">
      <c r="A103" s="167">
        <f t="shared" si="22"/>
        <v>0</v>
      </c>
      <c r="B103" s="186">
        <v>1449</v>
      </c>
      <c r="C103" s="159" t="s">
        <v>90</v>
      </c>
      <c r="D103" s="159">
        <v>110</v>
      </c>
      <c r="E103" s="159">
        <v>53500.3</v>
      </c>
      <c r="F103" s="159">
        <v>0</v>
      </c>
      <c r="G103" s="159">
        <v>0</v>
      </c>
      <c r="H103" s="159">
        <v>0</v>
      </c>
      <c r="I103" s="159">
        <v>0</v>
      </c>
      <c r="J103" s="159">
        <v>0</v>
      </c>
      <c r="K103" s="159">
        <v>0</v>
      </c>
      <c r="L103" s="159">
        <v>53500.3</v>
      </c>
      <c r="M103" s="159">
        <v>486.37</v>
      </c>
      <c r="N103" s="159">
        <v>0</v>
      </c>
      <c r="O103" s="304">
        <v>0</v>
      </c>
      <c r="P103" s="159"/>
      <c r="Q103" s="160">
        <v>0</v>
      </c>
      <c r="R103" s="211"/>
      <c r="S103" s="161">
        <v>1449</v>
      </c>
      <c r="T103" s="159" t="s">
        <v>90</v>
      </c>
      <c r="U103" s="162">
        <v>104</v>
      </c>
      <c r="V103" s="163">
        <v>57794.2</v>
      </c>
      <c r="W103" s="163">
        <v>0</v>
      </c>
      <c r="X103" s="163">
        <v>0</v>
      </c>
      <c r="Y103" s="163">
        <v>0</v>
      </c>
      <c r="Z103" s="163">
        <v>0</v>
      </c>
      <c r="AA103" s="163">
        <v>0</v>
      </c>
      <c r="AB103" s="163">
        <v>0</v>
      </c>
      <c r="AC103" s="163">
        <f t="shared" si="18"/>
        <v>57794.2</v>
      </c>
      <c r="AD103" s="164">
        <f t="shared" si="25"/>
        <v>555.71</v>
      </c>
      <c r="AE103" s="164">
        <f t="shared" si="24"/>
        <v>0</v>
      </c>
      <c r="AF103" s="164">
        <f t="shared" si="20"/>
        <v>0</v>
      </c>
      <c r="AG103" s="164"/>
      <c r="AH103" s="165">
        <f t="shared" si="21"/>
        <v>0</v>
      </c>
      <c r="AI103" s="166"/>
      <c r="AJ103" s="157">
        <f t="shared" si="23"/>
        <v>0</v>
      </c>
      <c r="AK103" s="149"/>
      <c r="AM103" s="149"/>
    </row>
    <row r="104" spans="1:39" hidden="1" x14ac:dyDescent="0.25">
      <c r="A104" s="167">
        <f t="shared" si="22"/>
        <v>0</v>
      </c>
      <c r="B104" s="186">
        <v>1491</v>
      </c>
      <c r="C104" s="159" t="s">
        <v>91</v>
      </c>
      <c r="D104" s="159">
        <v>417</v>
      </c>
      <c r="E104" s="159">
        <v>599429.56000000006</v>
      </c>
      <c r="F104" s="159">
        <v>0</v>
      </c>
      <c r="G104" s="159">
        <v>0</v>
      </c>
      <c r="H104" s="159">
        <v>0</v>
      </c>
      <c r="I104" s="159">
        <v>0</v>
      </c>
      <c r="J104" s="159">
        <v>0</v>
      </c>
      <c r="K104" s="159">
        <v>0</v>
      </c>
      <c r="L104" s="159">
        <v>599429.56000000006</v>
      </c>
      <c r="M104" s="159">
        <v>1437.48</v>
      </c>
      <c r="N104" s="159">
        <v>837.99</v>
      </c>
      <c r="O104" s="304">
        <v>349441.83</v>
      </c>
      <c r="P104" s="159">
        <v>7</v>
      </c>
      <c r="Q104" s="160">
        <v>296499.52</v>
      </c>
      <c r="R104" s="211"/>
      <c r="S104" s="161">
        <v>1491</v>
      </c>
      <c r="T104" s="159" t="s">
        <v>91</v>
      </c>
      <c r="U104" s="162">
        <v>404</v>
      </c>
      <c r="V104" s="163">
        <v>621523.66</v>
      </c>
      <c r="W104" s="163">
        <v>0</v>
      </c>
      <c r="X104" s="163">
        <v>0</v>
      </c>
      <c r="Y104" s="163">
        <v>0</v>
      </c>
      <c r="Z104" s="163">
        <v>0</v>
      </c>
      <c r="AA104" s="163">
        <v>0</v>
      </c>
      <c r="AB104" s="163">
        <v>0</v>
      </c>
      <c r="AC104" s="163">
        <f t="shared" si="18"/>
        <v>621523.66</v>
      </c>
      <c r="AD104" s="164">
        <f t="shared" si="25"/>
        <v>1538.42</v>
      </c>
      <c r="AE104" s="164">
        <f t="shared" si="24"/>
        <v>915.12</v>
      </c>
      <c r="AF104" s="164">
        <f t="shared" si="20"/>
        <v>369708.48</v>
      </c>
      <c r="AG104" s="169">
        <f>AF104/AF$424</f>
        <v>13.962127512048998</v>
      </c>
      <c r="AH104" s="165">
        <f t="shared" si="21"/>
        <v>174526593.90061247</v>
      </c>
      <c r="AI104" s="166"/>
      <c r="AJ104" s="157" t="b">
        <f t="shared" si="23"/>
        <v>0</v>
      </c>
      <c r="AK104" s="149"/>
      <c r="AM104" s="149"/>
    </row>
    <row r="105" spans="1:39" hidden="1" x14ac:dyDescent="0.25">
      <c r="A105" s="167">
        <f t="shared" si="22"/>
        <v>0</v>
      </c>
      <c r="B105" s="186">
        <v>1499</v>
      </c>
      <c r="C105" s="159" t="s">
        <v>92</v>
      </c>
      <c r="D105" s="159">
        <v>965</v>
      </c>
      <c r="E105" s="159">
        <v>941630.11</v>
      </c>
      <c r="F105" s="159">
        <v>0</v>
      </c>
      <c r="G105" s="159">
        <v>0</v>
      </c>
      <c r="H105" s="159">
        <v>0</v>
      </c>
      <c r="I105" s="159">
        <v>0</v>
      </c>
      <c r="J105" s="159">
        <v>0</v>
      </c>
      <c r="K105" s="159">
        <v>0</v>
      </c>
      <c r="L105" s="159">
        <v>941630.11</v>
      </c>
      <c r="M105" s="159">
        <v>975.78</v>
      </c>
      <c r="N105" s="159">
        <v>376.29</v>
      </c>
      <c r="O105" s="304">
        <v>363119.85000000003</v>
      </c>
      <c r="P105" s="159">
        <v>5</v>
      </c>
      <c r="Q105" s="160">
        <v>308105.24</v>
      </c>
      <c r="R105" s="211"/>
      <c r="S105" s="161">
        <v>1499</v>
      </c>
      <c r="T105" s="159" t="s">
        <v>92</v>
      </c>
      <c r="U105" s="162">
        <v>969</v>
      </c>
      <c r="V105" s="163">
        <v>817552.44</v>
      </c>
      <c r="W105" s="163">
        <v>0</v>
      </c>
      <c r="X105" s="163">
        <v>0</v>
      </c>
      <c r="Y105" s="163">
        <v>0</v>
      </c>
      <c r="Z105" s="163">
        <v>0</v>
      </c>
      <c r="AA105" s="163">
        <v>0</v>
      </c>
      <c r="AB105" s="163">
        <v>0</v>
      </c>
      <c r="AC105" s="163">
        <f t="shared" si="18"/>
        <v>817552.44</v>
      </c>
      <c r="AD105" s="164">
        <f t="shared" si="25"/>
        <v>843.71</v>
      </c>
      <c r="AE105" s="164">
        <f t="shared" si="24"/>
        <v>220.41</v>
      </c>
      <c r="AF105" s="164">
        <f t="shared" si="20"/>
        <v>213577.29</v>
      </c>
      <c r="AG105" s="169">
        <f>AF105/AF$424</f>
        <v>8.065796480129066</v>
      </c>
      <c r="AH105" s="165">
        <f t="shared" si="21"/>
        <v>100822456.00161332</v>
      </c>
      <c r="AI105" s="166"/>
      <c r="AJ105" s="157" t="b">
        <f t="shared" si="23"/>
        <v>0</v>
      </c>
      <c r="AK105" s="149"/>
      <c r="AM105" s="149"/>
    </row>
    <row r="106" spans="1:39" hidden="1" x14ac:dyDescent="0.25">
      <c r="A106" s="167">
        <f t="shared" si="22"/>
        <v>0</v>
      </c>
      <c r="B106" s="186">
        <v>1540</v>
      </c>
      <c r="C106" s="159" t="s">
        <v>94</v>
      </c>
      <c r="D106" s="159">
        <v>1776</v>
      </c>
      <c r="E106" s="159">
        <v>765867.72</v>
      </c>
      <c r="F106" s="159">
        <v>21220.21</v>
      </c>
      <c r="G106" s="159">
        <v>0</v>
      </c>
      <c r="H106" s="159">
        <v>0</v>
      </c>
      <c r="I106" s="159">
        <v>0</v>
      </c>
      <c r="J106" s="159">
        <v>0</v>
      </c>
      <c r="K106" s="159">
        <v>0</v>
      </c>
      <c r="L106" s="159">
        <v>744647.51</v>
      </c>
      <c r="M106" s="159">
        <v>419.28</v>
      </c>
      <c r="N106" s="159">
        <v>0</v>
      </c>
      <c r="O106" s="304">
        <v>0</v>
      </c>
      <c r="P106" s="159"/>
      <c r="Q106" s="160">
        <v>0</v>
      </c>
      <c r="R106" s="211"/>
      <c r="S106" s="161">
        <v>1540</v>
      </c>
      <c r="T106" s="159" t="s">
        <v>94</v>
      </c>
      <c r="U106" s="162">
        <v>1758</v>
      </c>
      <c r="V106" s="163">
        <v>929583.23</v>
      </c>
      <c r="W106" s="163">
        <v>21701.66</v>
      </c>
      <c r="X106" s="163">
        <v>0</v>
      </c>
      <c r="Y106" s="163">
        <v>0</v>
      </c>
      <c r="Z106" s="163">
        <v>0</v>
      </c>
      <c r="AA106" s="163">
        <v>0</v>
      </c>
      <c r="AB106" s="163">
        <v>0</v>
      </c>
      <c r="AC106" s="163">
        <f t="shared" si="18"/>
        <v>907881.57</v>
      </c>
      <c r="AD106" s="164">
        <f t="shared" si="25"/>
        <v>516.42999999999995</v>
      </c>
      <c r="AE106" s="164">
        <f t="shared" si="24"/>
        <v>0</v>
      </c>
      <c r="AF106" s="164">
        <f t="shared" si="20"/>
        <v>0</v>
      </c>
      <c r="AG106" s="164"/>
      <c r="AH106" s="165">
        <f t="shared" si="21"/>
        <v>0</v>
      </c>
      <c r="AI106" s="166"/>
      <c r="AJ106" s="157">
        <f t="shared" si="23"/>
        <v>0</v>
      </c>
      <c r="AK106" s="149"/>
      <c r="AM106" s="149"/>
    </row>
    <row r="107" spans="1:39" hidden="1" x14ac:dyDescent="0.25">
      <c r="A107" s="167">
        <f t="shared" si="22"/>
        <v>0</v>
      </c>
      <c r="B107" s="186">
        <v>1554</v>
      </c>
      <c r="C107" s="159" t="s">
        <v>95</v>
      </c>
      <c r="D107" s="159">
        <v>11386</v>
      </c>
      <c r="E107" s="159">
        <v>4869192.62</v>
      </c>
      <c r="F107" s="159">
        <v>0</v>
      </c>
      <c r="G107" s="159">
        <v>0</v>
      </c>
      <c r="H107" s="159">
        <v>0</v>
      </c>
      <c r="I107" s="159">
        <v>0</v>
      </c>
      <c r="J107" s="159">
        <v>0</v>
      </c>
      <c r="K107" s="159">
        <v>0</v>
      </c>
      <c r="L107" s="159">
        <v>4869192.62</v>
      </c>
      <c r="M107" s="159">
        <v>427.65</v>
      </c>
      <c r="N107" s="159">
        <v>0</v>
      </c>
      <c r="O107" s="304">
        <v>0</v>
      </c>
      <c r="P107" s="159"/>
      <c r="Q107" s="160">
        <v>0</v>
      </c>
      <c r="R107" s="211"/>
      <c r="S107" s="170">
        <v>1554</v>
      </c>
      <c r="T107" s="171" t="s">
        <v>95</v>
      </c>
      <c r="U107" s="172">
        <v>11548</v>
      </c>
      <c r="V107" s="173">
        <v>4964876.66</v>
      </c>
      <c r="W107" s="173">
        <v>0</v>
      </c>
      <c r="X107" s="173">
        <v>13210.87</v>
      </c>
      <c r="Y107" s="173">
        <v>0</v>
      </c>
      <c r="Z107" s="173">
        <v>0</v>
      </c>
      <c r="AA107" s="173">
        <v>0</v>
      </c>
      <c r="AB107" s="173">
        <v>0</v>
      </c>
      <c r="AC107" s="173">
        <f t="shared" si="18"/>
        <v>4951665.79</v>
      </c>
      <c r="AD107" s="173">
        <f t="shared" si="25"/>
        <v>428.79</v>
      </c>
      <c r="AE107" s="173">
        <f t="shared" si="24"/>
        <v>0</v>
      </c>
      <c r="AF107" s="173">
        <f t="shared" si="20"/>
        <v>0</v>
      </c>
      <c r="AG107" s="173"/>
      <c r="AH107" s="165">
        <f t="shared" si="21"/>
        <v>0</v>
      </c>
      <c r="AI107" s="166"/>
      <c r="AJ107" s="157">
        <f t="shared" si="23"/>
        <v>0</v>
      </c>
      <c r="AK107" s="149"/>
      <c r="AM107" s="149"/>
    </row>
    <row r="108" spans="1:39" hidden="1" x14ac:dyDescent="0.25">
      <c r="A108" s="167">
        <f t="shared" si="22"/>
        <v>0</v>
      </c>
      <c r="B108" s="186">
        <v>1561</v>
      </c>
      <c r="C108" s="159" t="s">
        <v>96</v>
      </c>
      <c r="D108" s="159">
        <v>621</v>
      </c>
      <c r="E108" s="159">
        <v>498479.73</v>
      </c>
      <c r="F108" s="159">
        <v>0</v>
      </c>
      <c r="G108" s="159">
        <v>0</v>
      </c>
      <c r="H108" s="159">
        <v>0</v>
      </c>
      <c r="I108" s="159">
        <v>0</v>
      </c>
      <c r="J108" s="159">
        <v>0</v>
      </c>
      <c r="K108" s="159">
        <v>0</v>
      </c>
      <c r="L108" s="159">
        <v>498479.73</v>
      </c>
      <c r="M108" s="159">
        <v>802.7</v>
      </c>
      <c r="N108" s="159">
        <v>203.21</v>
      </c>
      <c r="O108" s="304">
        <v>126193.41</v>
      </c>
      <c r="P108" s="159">
        <v>47</v>
      </c>
      <c r="Q108" s="160">
        <v>107074.43</v>
      </c>
      <c r="R108" s="211"/>
      <c r="S108" s="161">
        <v>1561</v>
      </c>
      <c r="T108" s="159" t="s">
        <v>96</v>
      </c>
      <c r="U108" s="162">
        <v>602</v>
      </c>
      <c r="V108" s="163">
        <v>488113.81</v>
      </c>
      <c r="W108" s="163">
        <v>0</v>
      </c>
      <c r="X108" s="163">
        <v>0</v>
      </c>
      <c r="Y108" s="163">
        <v>0</v>
      </c>
      <c r="Z108" s="163">
        <v>0</v>
      </c>
      <c r="AA108" s="163">
        <v>0</v>
      </c>
      <c r="AB108" s="163">
        <v>0</v>
      </c>
      <c r="AC108" s="163">
        <f t="shared" si="18"/>
        <v>488113.81</v>
      </c>
      <c r="AD108" s="164">
        <f t="shared" si="25"/>
        <v>810.82</v>
      </c>
      <c r="AE108" s="164">
        <f t="shared" si="24"/>
        <v>187.52</v>
      </c>
      <c r="AF108" s="164">
        <f t="shared" si="20"/>
        <v>112887.04000000001</v>
      </c>
      <c r="AG108" s="169">
        <f>AF108/AF$424</f>
        <v>4.263205558438302</v>
      </c>
      <c r="AH108" s="165">
        <f t="shared" si="21"/>
        <v>53290069.480478771</v>
      </c>
      <c r="AI108" s="166"/>
      <c r="AJ108" s="157" t="b">
        <f t="shared" si="23"/>
        <v>0</v>
      </c>
      <c r="AK108" s="149"/>
      <c r="AM108" s="149"/>
    </row>
    <row r="109" spans="1:39" hidden="1" x14ac:dyDescent="0.25">
      <c r="A109" s="167">
        <f t="shared" si="22"/>
        <v>0</v>
      </c>
      <c r="B109" s="186">
        <v>1568</v>
      </c>
      <c r="C109" s="159" t="s">
        <v>97</v>
      </c>
      <c r="D109" s="159">
        <v>1910</v>
      </c>
      <c r="E109" s="159">
        <v>698190.1</v>
      </c>
      <c r="F109" s="159">
        <v>7755.67</v>
      </c>
      <c r="G109" s="159">
        <v>0</v>
      </c>
      <c r="H109" s="159">
        <v>4345.6099999999997</v>
      </c>
      <c r="I109" s="159">
        <v>0</v>
      </c>
      <c r="J109" s="159">
        <v>0</v>
      </c>
      <c r="K109" s="159">
        <v>0</v>
      </c>
      <c r="L109" s="159">
        <v>686088.82</v>
      </c>
      <c r="M109" s="159">
        <v>359.21</v>
      </c>
      <c r="N109" s="159">
        <v>0</v>
      </c>
      <c r="O109" s="304">
        <v>0</v>
      </c>
      <c r="P109" s="159"/>
      <c r="Q109" s="160">
        <v>0</v>
      </c>
      <c r="R109" s="211"/>
      <c r="S109" s="161">
        <v>1568</v>
      </c>
      <c r="T109" s="159" t="s">
        <v>97</v>
      </c>
      <c r="U109" s="162">
        <v>1945</v>
      </c>
      <c r="V109" s="163">
        <v>719822.96</v>
      </c>
      <c r="W109" s="163">
        <v>4192.18</v>
      </c>
      <c r="X109" s="163">
        <v>0</v>
      </c>
      <c r="Y109" s="163">
        <v>16313.57</v>
      </c>
      <c r="Z109" s="163">
        <v>0</v>
      </c>
      <c r="AA109" s="163">
        <v>0</v>
      </c>
      <c r="AB109" s="163">
        <v>0</v>
      </c>
      <c r="AC109" s="163">
        <f t="shared" si="18"/>
        <v>699317.21</v>
      </c>
      <c r="AD109" s="164">
        <f t="shared" si="25"/>
        <v>359.55</v>
      </c>
      <c r="AE109" s="164">
        <f t="shared" si="24"/>
        <v>0</v>
      </c>
      <c r="AF109" s="164">
        <f t="shared" si="20"/>
        <v>0</v>
      </c>
      <c r="AG109" s="164"/>
      <c r="AH109" s="165">
        <f t="shared" si="21"/>
        <v>0</v>
      </c>
      <c r="AI109" s="166"/>
      <c r="AJ109" s="157">
        <f t="shared" si="23"/>
        <v>0</v>
      </c>
      <c r="AK109" s="149"/>
      <c r="AM109" s="149"/>
    </row>
    <row r="110" spans="1:39" hidden="1" x14ac:dyDescent="0.25">
      <c r="A110" s="167">
        <f t="shared" si="22"/>
        <v>0</v>
      </c>
      <c r="B110" s="186">
        <v>1582</v>
      </c>
      <c r="C110" s="159" t="s">
        <v>98</v>
      </c>
      <c r="D110" s="159">
        <v>343</v>
      </c>
      <c r="E110" s="159">
        <v>364517.13</v>
      </c>
      <c r="F110" s="159">
        <v>0</v>
      </c>
      <c r="G110" s="159">
        <v>0</v>
      </c>
      <c r="H110" s="159">
        <v>0</v>
      </c>
      <c r="I110" s="159">
        <v>0</v>
      </c>
      <c r="J110" s="159">
        <v>0</v>
      </c>
      <c r="K110" s="159">
        <v>0</v>
      </c>
      <c r="L110" s="159">
        <v>364517.13</v>
      </c>
      <c r="M110" s="159">
        <v>1062.73</v>
      </c>
      <c r="N110" s="159">
        <v>463.24</v>
      </c>
      <c r="O110" s="304">
        <v>158891.32</v>
      </c>
      <c r="P110" s="159">
        <v>31</v>
      </c>
      <c r="Q110" s="160">
        <v>134818.43</v>
      </c>
      <c r="R110" s="211"/>
      <c r="S110" s="161">
        <v>1582</v>
      </c>
      <c r="T110" s="159" t="s">
        <v>98</v>
      </c>
      <c r="U110" s="162">
        <v>313</v>
      </c>
      <c r="V110" s="163">
        <v>365647.77</v>
      </c>
      <c r="W110" s="163">
        <v>0</v>
      </c>
      <c r="X110" s="163">
        <v>0</v>
      </c>
      <c r="Y110" s="163">
        <v>0</v>
      </c>
      <c r="Z110" s="163">
        <v>0</v>
      </c>
      <c r="AA110" s="163">
        <v>0</v>
      </c>
      <c r="AB110" s="163">
        <v>0</v>
      </c>
      <c r="AC110" s="163">
        <f t="shared" si="18"/>
        <v>365647.77</v>
      </c>
      <c r="AD110" s="164">
        <f t="shared" si="25"/>
        <v>1168.2</v>
      </c>
      <c r="AE110" s="164">
        <f t="shared" si="24"/>
        <v>544.9</v>
      </c>
      <c r="AF110" s="164">
        <f t="shared" si="20"/>
        <v>170553.69999999998</v>
      </c>
      <c r="AG110" s="169">
        <f>AF110/AF$424</f>
        <v>6.4410005068094485</v>
      </c>
      <c r="AH110" s="165">
        <f t="shared" si="21"/>
        <v>80512506.3351181</v>
      </c>
      <c r="AI110" s="166"/>
      <c r="AJ110" s="157" t="b">
        <f t="shared" si="23"/>
        <v>0</v>
      </c>
      <c r="AK110" s="149"/>
      <c r="AM110" s="149"/>
    </row>
    <row r="111" spans="1:39" hidden="1" x14ac:dyDescent="0.25">
      <c r="A111" s="167">
        <f t="shared" si="22"/>
        <v>0</v>
      </c>
      <c r="B111" s="186">
        <v>1645</v>
      </c>
      <c r="C111" s="159" t="s">
        <v>102</v>
      </c>
      <c r="D111" s="159">
        <v>1109</v>
      </c>
      <c r="E111" s="159">
        <v>476580.2</v>
      </c>
      <c r="F111" s="159">
        <v>0</v>
      </c>
      <c r="G111" s="159">
        <v>36</v>
      </c>
      <c r="H111" s="159">
        <v>0</v>
      </c>
      <c r="I111" s="159">
        <v>0</v>
      </c>
      <c r="J111" s="159">
        <v>0</v>
      </c>
      <c r="K111" s="159">
        <v>0</v>
      </c>
      <c r="L111" s="159">
        <v>476544.2</v>
      </c>
      <c r="M111" s="159">
        <v>429.71</v>
      </c>
      <c r="N111" s="159">
        <v>0</v>
      </c>
      <c r="O111" s="304">
        <v>0</v>
      </c>
      <c r="P111" s="159"/>
      <c r="Q111" s="160">
        <v>0</v>
      </c>
      <c r="R111" s="211"/>
      <c r="S111" s="161">
        <v>1645</v>
      </c>
      <c r="T111" s="159" t="s">
        <v>102</v>
      </c>
      <c r="U111" s="162">
        <v>1134</v>
      </c>
      <c r="V111" s="163">
        <v>499051.69</v>
      </c>
      <c r="W111" s="163">
        <v>0</v>
      </c>
      <c r="X111" s="163">
        <v>0</v>
      </c>
      <c r="Y111" s="163">
        <v>0</v>
      </c>
      <c r="Z111" s="163">
        <v>0</v>
      </c>
      <c r="AA111" s="163">
        <v>0</v>
      </c>
      <c r="AB111" s="163">
        <v>0</v>
      </c>
      <c r="AC111" s="163">
        <f t="shared" si="18"/>
        <v>499051.69</v>
      </c>
      <c r="AD111" s="164">
        <f t="shared" si="25"/>
        <v>440.08</v>
      </c>
      <c r="AE111" s="164">
        <f t="shared" si="24"/>
        <v>0</v>
      </c>
      <c r="AF111" s="164">
        <f t="shared" si="20"/>
        <v>0</v>
      </c>
      <c r="AG111" s="164"/>
      <c r="AH111" s="165">
        <f t="shared" si="21"/>
        <v>0</v>
      </c>
      <c r="AI111" s="166"/>
      <c r="AJ111" s="157">
        <f t="shared" si="23"/>
        <v>0</v>
      </c>
      <c r="AK111" s="149"/>
      <c r="AM111" s="149"/>
    </row>
    <row r="112" spans="1:39" hidden="1" x14ac:dyDescent="0.25">
      <c r="A112" s="167">
        <f t="shared" si="22"/>
        <v>0</v>
      </c>
      <c r="B112" s="186">
        <v>1631</v>
      </c>
      <c r="C112" s="159" t="s">
        <v>100</v>
      </c>
      <c r="D112" s="159">
        <v>467</v>
      </c>
      <c r="E112" s="159">
        <v>232108.53</v>
      </c>
      <c r="F112" s="159">
        <v>0</v>
      </c>
      <c r="G112" s="159">
        <v>0</v>
      </c>
      <c r="H112" s="159">
        <v>0</v>
      </c>
      <c r="I112" s="159">
        <v>0</v>
      </c>
      <c r="J112" s="159">
        <v>0</v>
      </c>
      <c r="K112" s="159">
        <v>0</v>
      </c>
      <c r="L112" s="159">
        <v>232108.53</v>
      </c>
      <c r="M112" s="159">
        <v>497.02</v>
      </c>
      <c r="N112" s="159">
        <v>0</v>
      </c>
      <c r="O112" s="304">
        <v>0</v>
      </c>
      <c r="P112" s="159"/>
      <c r="Q112" s="160">
        <v>0</v>
      </c>
      <c r="R112" s="211"/>
      <c r="S112" s="161">
        <v>1631</v>
      </c>
      <c r="T112" s="159" t="s">
        <v>100</v>
      </c>
      <c r="U112" s="162">
        <v>463</v>
      </c>
      <c r="V112" s="163">
        <v>241085.57</v>
      </c>
      <c r="W112" s="163">
        <v>0</v>
      </c>
      <c r="X112" s="163">
        <v>0</v>
      </c>
      <c r="Y112" s="163">
        <v>1640</v>
      </c>
      <c r="Z112" s="163">
        <v>0</v>
      </c>
      <c r="AA112" s="163">
        <v>0</v>
      </c>
      <c r="AB112" s="163">
        <v>0</v>
      </c>
      <c r="AC112" s="163">
        <f t="shared" si="18"/>
        <v>239445.57</v>
      </c>
      <c r="AD112" s="164">
        <f t="shared" si="25"/>
        <v>517.16</v>
      </c>
      <c r="AE112" s="164">
        <f t="shared" si="24"/>
        <v>0</v>
      </c>
      <c r="AF112" s="164">
        <f t="shared" si="20"/>
        <v>0</v>
      </c>
      <c r="AG112" s="164"/>
      <c r="AH112" s="165">
        <f t="shared" si="21"/>
        <v>0</v>
      </c>
      <c r="AI112" s="166"/>
      <c r="AJ112" s="157">
        <f t="shared" si="23"/>
        <v>0</v>
      </c>
      <c r="AK112" s="149"/>
      <c r="AM112" s="149"/>
    </row>
    <row r="113" spans="1:39" hidden="1" x14ac:dyDescent="0.25">
      <c r="A113" s="167">
        <f t="shared" si="22"/>
        <v>0</v>
      </c>
      <c r="B113" s="186">
        <v>1638</v>
      </c>
      <c r="C113" s="159" t="s">
        <v>101</v>
      </c>
      <c r="D113" s="159">
        <v>3081</v>
      </c>
      <c r="E113" s="159">
        <v>1288301.1499999999</v>
      </c>
      <c r="F113" s="159">
        <v>0</v>
      </c>
      <c r="G113" s="159">
        <v>0</v>
      </c>
      <c r="H113" s="159">
        <v>0</v>
      </c>
      <c r="I113" s="159">
        <v>0</v>
      </c>
      <c r="J113" s="159">
        <v>0</v>
      </c>
      <c r="K113" s="159">
        <v>0</v>
      </c>
      <c r="L113" s="159">
        <v>1288301.1499999999</v>
      </c>
      <c r="M113" s="159">
        <v>418.14</v>
      </c>
      <c r="N113" s="159">
        <v>0</v>
      </c>
      <c r="O113" s="304">
        <v>0</v>
      </c>
      <c r="P113" s="159"/>
      <c r="Q113" s="160">
        <v>0</v>
      </c>
      <c r="R113" s="211"/>
      <c r="S113" s="161">
        <v>1638</v>
      </c>
      <c r="T113" s="159" t="s">
        <v>101</v>
      </c>
      <c r="U113" s="162">
        <v>3125</v>
      </c>
      <c r="V113" s="163">
        <v>1414049.38</v>
      </c>
      <c r="W113" s="163">
        <v>0</v>
      </c>
      <c r="X113" s="163">
        <v>0</v>
      </c>
      <c r="Y113" s="163">
        <v>0</v>
      </c>
      <c r="Z113" s="163">
        <v>0</v>
      </c>
      <c r="AA113" s="163">
        <v>0</v>
      </c>
      <c r="AB113" s="163">
        <v>0</v>
      </c>
      <c r="AC113" s="163">
        <f t="shared" si="18"/>
        <v>1414049.38</v>
      </c>
      <c r="AD113" s="164">
        <f t="shared" si="25"/>
        <v>452.5</v>
      </c>
      <c r="AE113" s="164">
        <f t="shared" si="24"/>
        <v>0</v>
      </c>
      <c r="AF113" s="164">
        <f t="shared" si="20"/>
        <v>0</v>
      </c>
      <c r="AG113" s="164"/>
      <c r="AH113" s="165">
        <f t="shared" si="21"/>
        <v>0</v>
      </c>
      <c r="AI113" s="166"/>
      <c r="AJ113" s="157">
        <f t="shared" si="23"/>
        <v>0</v>
      </c>
      <c r="AK113" s="149"/>
      <c r="AM113" s="149"/>
    </row>
    <row r="114" spans="1:39" hidden="1" x14ac:dyDescent="0.25">
      <c r="A114" s="167">
        <f t="shared" si="22"/>
        <v>0</v>
      </c>
      <c r="B114" s="186">
        <v>1659</v>
      </c>
      <c r="C114" s="159" t="s">
        <v>103</v>
      </c>
      <c r="D114" s="159">
        <v>1714</v>
      </c>
      <c r="E114" s="159">
        <v>1439527.02</v>
      </c>
      <c r="F114" s="159">
        <v>0</v>
      </c>
      <c r="G114" s="159">
        <v>0</v>
      </c>
      <c r="H114" s="159">
        <v>1236.17</v>
      </c>
      <c r="I114" s="159">
        <v>0</v>
      </c>
      <c r="J114" s="159">
        <v>0</v>
      </c>
      <c r="K114" s="159">
        <v>0</v>
      </c>
      <c r="L114" s="159">
        <v>1438290.85</v>
      </c>
      <c r="M114" s="159">
        <v>839.14</v>
      </c>
      <c r="N114" s="159">
        <v>239.65</v>
      </c>
      <c r="O114" s="304">
        <v>410760.10000000003</v>
      </c>
      <c r="P114" s="159">
        <v>4</v>
      </c>
      <c r="Q114" s="160">
        <v>348527.74</v>
      </c>
      <c r="R114" s="211"/>
      <c r="S114" s="161">
        <v>1659</v>
      </c>
      <c r="T114" s="159" t="s">
        <v>103</v>
      </c>
      <c r="U114" s="162">
        <v>1699</v>
      </c>
      <c r="V114" s="163">
        <v>1619902.31</v>
      </c>
      <c r="W114" s="163">
        <v>0</v>
      </c>
      <c r="X114" s="163">
        <v>0</v>
      </c>
      <c r="Y114" s="163">
        <v>965.8</v>
      </c>
      <c r="Z114" s="163">
        <v>0</v>
      </c>
      <c r="AA114" s="163">
        <v>0</v>
      </c>
      <c r="AB114" s="163">
        <v>0</v>
      </c>
      <c r="AC114" s="163">
        <f t="shared" si="18"/>
        <v>1618936.51</v>
      </c>
      <c r="AD114" s="164">
        <f t="shared" si="25"/>
        <v>952.88</v>
      </c>
      <c r="AE114" s="164">
        <f t="shared" si="24"/>
        <v>329.58</v>
      </c>
      <c r="AF114" s="164">
        <f t="shared" si="20"/>
        <v>559956.41999999993</v>
      </c>
      <c r="AG114" s="169">
        <f>AF114/AF$424</f>
        <v>21.14688561439127</v>
      </c>
      <c r="AH114" s="165">
        <f t="shared" si="21"/>
        <v>264336070.17989087</v>
      </c>
      <c r="AI114" s="166"/>
      <c r="AJ114" s="157" t="b">
        <f t="shared" si="23"/>
        <v>0</v>
      </c>
      <c r="AK114" s="149"/>
      <c r="AM114" s="149"/>
    </row>
    <row r="115" spans="1:39" hidden="1" x14ac:dyDescent="0.25">
      <c r="A115" s="167">
        <f t="shared" si="22"/>
        <v>0</v>
      </c>
      <c r="B115" s="186">
        <v>714</v>
      </c>
      <c r="C115" s="159" t="s">
        <v>48</v>
      </c>
      <c r="D115" s="159">
        <v>6820</v>
      </c>
      <c r="E115" s="159">
        <v>2995568.89</v>
      </c>
      <c r="F115" s="159">
        <v>15940</v>
      </c>
      <c r="G115" s="159">
        <v>0</v>
      </c>
      <c r="H115" s="159">
        <v>0</v>
      </c>
      <c r="I115" s="159">
        <v>0</v>
      </c>
      <c r="J115" s="159">
        <v>0</v>
      </c>
      <c r="K115" s="159">
        <v>0</v>
      </c>
      <c r="L115" s="159">
        <v>2979628.89</v>
      </c>
      <c r="M115" s="159">
        <v>436.9</v>
      </c>
      <c r="N115" s="159">
        <v>0</v>
      </c>
      <c r="O115" s="304">
        <v>0</v>
      </c>
      <c r="P115" s="159"/>
      <c r="Q115" s="160">
        <v>0</v>
      </c>
      <c r="R115" s="211"/>
      <c r="S115" s="170">
        <v>714</v>
      </c>
      <c r="T115" s="171" t="s">
        <v>48</v>
      </c>
      <c r="U115" s="172">
        <v>7158</v>
      </c>
      <c r="V115" s="173">
        <v>3756974.2</v>
      </c>
      <c r="W115" s="173">
        <v>20011</v>
      </c>
      <c r="X115" s="173">
        <v>0</v>
      </c>
      <c r="Y115" s="173">
        <v>4642.1499999999996</v>
      </c>
      <c r="Z115" s="173">
        <v>0</v>
      </c>
      <c r="AA115" s="173">
        <v>0</v>
      </c>
      <c r="AB115" s="173">
        <v>0</v>
      </c>
      <c r="AC115" s="173">
        <f t="shared" si="18"/>
        <v>3732321.0500000003</v>
      </c>
      <c r="AD115" s="173">
        <f t="shared" si="25"/>
        <v>521.41999999999996</v>
      </c>
      <c r="AE115" s="173">
        <f t="shared" si="24"/>
        <v>0</v>
      </c>
      <c r="AF115" s="173">
        <f t="shared" si="20"/>
        <v>0</v>
      </c>
      <c r="AG115" s="173"/>
      <c r="AH115" s="165">
        <f t="shared" si="21"/>
        <v>0</v>
      </c>
      <c r="AI115" s="166"/>
      <c r="AJ115" s="157">
        <f t="shared" si="23"/>
        <v>0</v>
      </c>
      <c r="AK115" s="149"/>
      <c r="AM115" s="149"/>
    </row>
    <row r="116" spans="1:39" hidden="1" x14ac:dyDescent="0.25">
      <c r="A116" s="167">
        <f t="shared" si="22"/>
        <v>0</v>
      </c>
      <c r="B116" s="186">
        <v>1666</v>
      </c>
      <c r="C116" s="159" t="s">
        <v>104</v>
      </c>
      <c r="D116" s="159">
        <v>332</v>
      </c>
      <c r="E116" s="159">
        <v>175072.81</v>
      </c>
      <c r="F116" s="159">
        <v>0</v>
      </c>
      <c r="G116" s="159">
        <v>0</v>
      </c>
      <c r="H116" s="159">
        <v>0</v>
      </c>
      <c r="I116" s="159">
        <v>0</v>
      </c>
      <c r="J116" s="159">
        <v>0</v>
      </c>
      <c r="K116" s="159">
        <v>0</v>
      </c>
      <c r="L116" s="159">
        <v>175072.81</v>
      </c>
      <c r="M116" s="159">
        <v>527.33000000000004</v>
      </c>
      <c r="N116" s="159">
        <v>0</v>
      </c>
      <c r="O116" s="304">
        <v>0</v>
      </c>
      <c r="P116" s="159"/>
      <c r="Q116" s="160">
        <v>0</v>
      </c>
      <c r="R116" s="211"/>
      <c r="S116" s="161">
        <v>1666</v>
      </c>
      <c r="T116" s="159" t="s">
        <v>104</v>
      </c>
      <c r="U116" s="162">
        <v>317</v>
      </c>
      <c r="V116" s="163">
        <v>224720.29</v>
      </c>
      <c r="W116" s="163">
        <v>0</v>
      </c>
      <c r="X116" s="163">
        <v>0</v>
      </c>
      <c r="Y116" s="163">
        <v>0</v>
      </c>
      <c r="Z116" s="163">
        <v>0</v>
      </c>
      <c r="AA116" s="163">
        <v>0</v>
      </c>
      <c r="AB116" s="163">
        <v>0</v>
      </c>
      <c r="AC116" s="163">
        <f t="shared" si="18"/>
        <v>224720.29</v>
      </c>
      <c r="AD116" s="164">
        <f t="shared" si="25"/>
        <v>708.9</v>
      </c>
      <c r="AE116" s="164">
        <f t="shared" si="24"/>
        <v>85.6</v>
      </c>
      <c r="AF116" s="164">
        <f t="shared" si="20"/>
        <v>27135.199999999997</v>
      </c>
      <c r="AG116" s="169">
        <f>AF116/AF$424</f>
        <v>1.0247671962107872</v>
      </c>
      <c r="AH116" s="165">
        <f t="shared" si="21"/>
        <v>12809589.952634839</v>
      </c>
      <c r="AI116" s="166"/>
      <c r="AJ116" s="157" t="b">
        <f t="shared" si="23"/>
        <v>0</v>
      </c>
      <c r="AK116" s="149"/>
      <c r="AM116" s="149"/>
    </row>
    <row r="117" spans="1:39" hidden="1" x14ac:dyDescent="0.25">
      <c r="A117" s="167">
        <f t="shared" si="22"/>
        <v>0</v>
      </c>
      <c r="B117" s="186">
        <v>1687</v>
      </c>
      <c r="C117" s="159" t="s">
        <v>106</v>
      </c>
      <c r="D117" s="159">
        <v>221</v>
      </c>
      <c r="E117" s="159">
        <v>172655.88</v>
      </c>
      <c r="F117" s="159">
        <v>0</v>
      </c>
      <c r="G117" s="159">
        <v>0</v>
      </c>
      <c r="H117" s="159">
        <v>0</v>
      </c>
      <c r="I117" s="159">
        <v>0</v>
      </c>
      <c r="J117" s="159">
        <v>0</v>
      </c>
      <c r="K117" s="159">
        <v>0</v>
      </c>
      <c r="L117" s="159">
        <v>172655.88</v>
      </c>
      <c r="M117" s="159">
        <v>781.25</v>
      </c>
      <c r="N117" s="159">
        <v>181.76</v>
      </c>
      <c r="O117" s="304">
        <v>40168.959999999999</v>
      </c>
      <c r="P117" s="159">
        <v>97</v>
      </c>
      <c r="Q117" s="160">
        <v>34083.15</v>
      </c>
      <c r="R117" s="211"/>
      <c r="S117" s="161">
        <v>1687</v>
      </c>
      <c r="T117" s="159" t="s">
        <v>106</v>
      </c>
      <c r="U117" s="162">
        <v>227</v>
      </c>
      <c r="V117" s="163">
        <v>170108.47</v>
      </c>
      <c r="W117" s="163">
        <v>0</v>
      </c>
      <c r="X117" s="163">
        <v>0</v>
      </c>
      <c r="Y117" s="163">
        <v>0</v>
      </c>
      <c r="Z117" s="163">
        <v>0</v>
      </c>
      <c r="AA117" s="163">
        <v>0</v>
      </c>
      <c r="AB117" s="163">
        <v>0</v>
      </c>
      <c r="AC117" s="163">
        <f t="shared" si="18"/>
        <v>170108.47</v>
      </c>
      <c r="AD117" s="164">
        <f t="shared" si="25"/>
        <v>749.38</v>
      </c>
      <c r="AE117" s="164">
        <f t="shared" si="24"/>
        <v>126.08</v>
      </c>
      <c r="AF117" s="164">
        <f t="shared" si="20"/>
        <v>28620.16</v>
      </c>
      <c r="AG117" s="169">
        <f>AF117/AF$424</f>
        <v>1.0808470591078794</v>
      </c>
      <c r="AH117" s="165">
        <f t="shared" si="21"/>
        <v>13510588.238848493</v>
      </c>
      <c r="AI117" s="166"/>
      <c r="AJ117" s="157" t="b">
        <f t="shared" si="23"/>
        <v>0</v>
      </c>
      <c r="AK117" s="149"/>
      <c r="AM117" s="149"/>
    </row>
    <row r="118" spans="1:39" hidden="1" x14ac:dyDescent="0.25">
      <c r="A118" s="167">
        <f t="shared" si="22"/>
        <v>0</v>
      </c>
      <c r="B118" s="186">
        <v>1694</v>
      </c>
      <c r="C118" s="159" t="s">
        <v>107</v>
      </c>
      <c r="D118" s="159">
        <v>1874</v>
      </c>
      <c r="E118" s="159">
        <v>632629.27</v>
      </c>
      <c r="F118" s="159">
        <v>0</v>
      </c>
      <c r="G118" s="159">
        <v>0</v>
      </c>
      <c r="H118" s="159">
        <v>0</v>
      </c>
      <c r="I118" s="159">
        <v>0</v>
      </c>
      <c r="J118" s="159">
        <v>0</v>
      </c>
      <c r="K118" s="159">
        <v>0</v>
      </c>
      <c r="L118" s="159">
        <v>632629.27</v>
      </c>
      <c r="M118" s="159">
        <v>337.58</v>
      </c>
      <c r="N118" s="159">
        <v>0</v>
      </c>
      <c r="O118" s="304">
        <v>0</v>
      </c>
      <c r="P118" s="159"/>
      <c r="Q118" s="160">
        <v>0</v>
      </c>
      <c r="R118" s="211"/>
      <c r="S118" s="161">
        <v>1694</v>
      </c>
      <c r="T118" s="159" t="s">
        <v>107</v>
      </c>
      <c r="U118" s="162">
        <v>1845</v>
      </c>
      <c r="V118" s="163">
        <v>628707.63</v>
      </c>
      <c r="W118" s="163">
        <v>0</v>
      </c>
      <c r="X118" s="163">
        <v>0</v>
      </c>
      <c r="Y118" s="163">
        <v>0</v>
      </c>
      <c r="Z118" s="163">
        <v>0</v>
      </c>
      <c r="AA118" s="163">
        <v>0</v>
      </c>
      <c r="AB118" s="163">
        <v>0</v>
      </c>
      <c r="AC118" s="163">
        <f t="shared" si="18"/>
        <v>628707.63</v>
      </c>
      <c r="AD118" s="164">
        <f t="shared" si="25"/>
        <v>340.76</v>
      </c>
      <c r="AE118" s="164">
        <f t="shared" si="24"/>
        <v>0</v>
      </c>
      <c r="AF118" s="164">
        <f t="shared" si="20"/>
        <v>0</v>
      </c>
      <c r="AG118" s="164"/>
      <c r="AH118" s="165">
        <f t="shared" si="21"/>
        <v>0</v>
      </c>
      <c r="AI118" s="166"/>
      <c r="AJ118" s="157">
        <f t="shared" si="23"/>
        <v>0</v>
      </c>
      <c r="AK118" s="149"/>
      <c r="AM118" s="149"/>
    </row>
    <row r="119" spans="1:39" hidden="1" x14ac:dyDescent="0.25">
      <c r="A119" s="167">
        <f t="shared" si="22"/>
        <v>0</v>
      </c>
      <c r="B119" s="186">
        <v>1729</v>
      </c>
      <c r="C119" s="159" t="s">
        <v>108</v>
      </c>
      <c r="D119" s="159">
        <v>791</v>
      </c>
      <c r="E119" s="159">
        <v>329044.37</v>
      </c>
      <c r="F119" s="159">
        <v>6010.8</v>
      </c>
      <c r="G119" s="159">
        <v>0</v>
      </c>
      <c r="H119" s="159">
        <v>0</v>
      </c>
      <c r="I119" s="159">
        <v>0</v>
      </c>
      <c r="J119" s="159">
        <v>0</v>
      </c>
      <c r="K119" s="159">
        <v>0</v>
      </c>
      <c r="L119" s="159">
        <v>323033.57</v>
      </c>
      <c r="M119" s="159">
        <v>408.39</v>
      </c>
      <c r="N119" s="159">
        <v>0</v>
      </c>
      <c r="O119" s="304">
        <v>0</v>
      </c>
      <c r="P119" s="159"/>
      <c r="Q119" s="160">
        <v>0</v>
      </c>
      <c r="R119" s="211"/>
      <c r="S119" s="161">
        <v>1729</v>
      </c>
      <c r="T119" s="159" t="s">
        <v>108</v>
      </c>
      <c r="U119" s="162">
        <v>798</v>
      </c>
      <c r="V119" s="163">
        <v>363760.44</v>
      </c>
      <c r="W119" s="163">
        <v>5697.03</v>
      </c>
      <c r="X119" s="163">
        <v>0</v>
      </c>
      <c r="Y119" s="163">
        <v>0</v>
      </c>
      <c r="Z119" s="163">
        <v>0</v>
      </c>
      <c r="AA119" s="163">
        <v>0</v>
      </c>
      <c r="AB119" s="163">
        <v>0</v>
      </c>
      <c r="AC119" s="163">
        <f t="shared" si="18"/>
        <v>358063.41</v>
      </c>
      <c r="AD119" s="164">
        <f t="shared" si="25"/>
        <v>448.7</v>
      </c>
      <c r="AE119" s="164">
        <f t="shared" si="24"/>
        <v>0</v>
      </c>
      <c r="AF119" s="164">
        <f t="shared" si="20"/>
        <v>0</v>
      </c>
      <c r="AG119" s="164"/>
      <c r="AH119" s="165">
        <f t="shared" si="21"/>
        <v>0</v>
      </c>
      <c r="AI119" s="166"/>
      <c r="AJ119" s="157">
        <f t="shared" si="23"/>
        <v>0</v>
      </c>
      <c r="AK119" s="149"/>
      <c r="AM119" s="149"/>
    </row>
    <row r="120" spans="1:39" hidden="1" x14ac:dyDescent="0.25">
      <c r="A120" s="167">
        <f t="shared" si="22"/>
        <v>0</v>
      </c>
      <c r="B120" s="186">
        <v>1736</v>
      </c>
      <c r="C120" s="159" t="s">
        <v>109</v>
      </c>
      <c r="D120" s="159">
        <v>526</v>
      </c>
      <c r="E120" s="159">
        <v>240714.67</v>
      </c>
      <c r="F120" s="159">
        <v>0</v>
      </c>
      <c r="G120" s="159">
        <v>0</v>
      </c>
      <c r="H120" s="159">
        <v>0</v>
      </c>
      <c r="I120" s="159">
        <v>0</v>
      </c>
      <c r="J120" s="159">
        <v>0</v>
      </c>
      <c r="K120" s="159">
        <v>0</v>
      </c>
      <c r="L120" s="159">
        <v>240714.67</v>
      </c>
      <c r="M120" s="159">
        <v>457.63</v>
      </c>
      <c r="N120" s="159">
        <v>0</v>
      </c>
      <c r="O120" s="304">
        <v>0</v>
      </c>
      <c r="P120" s="159"/>
      <c r="Q120" s="160">
        <v>0</v>
      </c>
      <c r="R120" s="211"/>
      <c r="S120" s="161">
        <v>1736</v>
      </c>
      <c r="T120" s="159" t="s">
        <v>109</v>
      </c>
      <c r="U120" s="162">
        <v>531</v>
      </c>
      <c r="V120" s="163">
        <v>121103.98</v>
      </c>
      <c r="W120" s="163">
        <v>0</v>
      </c>
      <c r="X120" s="163">
        <v>0</v>
      </c>
      <c r="Y120" s="163">
        <v>0</v>
      </c>
      <c r="Z120" s="163">
        <v>0</v>
      </c>
      <c r="AA120" s="163">
        <v>0</v>
      </c>
      <c r="AB120" s="163">
        <v>0</v>
      </c>
      <c r="AC120" s="163">
        <f t="shared" si="18"/>
        <v>121103.98</v>
      </c>
      <c r="AD120" s="164">
        <f t="shared" si="25"/>
        <v>228.07</v>
      </c>
      <c r="AE120" s="164">
        <f t="shared" si="24"/>
        <v>0</v>
      </c>
      <c r="AF120" s="164">
        <f t="shared" si="20"/>
        <v>0</v>
      </c>
      <c r="AG120" s="164"/>
      <c r="AH120" s="165">
        <f t="shared" si="21"/>
        <v>0</v>
      </c>
      <c r="AI120" s="166"/>
      <c r="AJ120" s="157">
        <f t="shared" si="23"/>
        <v>0</v>
      </c>
      <c r="AK120" s="149"/>
      <c r="AM120" s="149"/>
    </row>
    <row r="121" spans="1:39" hidden="1" x14ac:dyDescent="0.25">
      <c r="A121" s="167">
        <f t="shared" si="22"/>
        <v>0</v>
      </c>
      <c r="B121" s="186">
        <v>1813</v>
      </c>
      <c r="C121" s="159" t="s">
        <v>110</v>
      </c>
      <c r="D121" s="159">
        <v>777</v>
      </c>
      <c r="E121" s="159">
        <v>464672.63</v>
      </c>
      <c r="F121" s="159">
        <v>0</v>
      </c>
      <c r="G121" s="159">
        <v>0</v>
      </c>
      <c r="H121" s="159">
        <v>0</v>
      </c>
      <c r="I121" s="159">
        <v>0</v>
      </c>
      <c r="J121" s="159">
        <v>0</v>
      </c>
      <c r="K121" s="159">
        <v>0</v>
      </c>
      <c r="L121" s="159">
        <v>464672.63</v>
      </c>
      <c r="M121" s="159">
        <v>598.03</v>
      </c>
      <c r="N121" s="159">
        <v>0</v>
      </c>
      <c r="O121" s="304">
        <v>0</v>
      </c>
      <c r="P121" s="159"/>
      <c r="Q121" s="160">
        <v>0</v>
      </c>
      <c r="R121" s="211"/>
      <c r="S121" s="161">
        <v>1813</v>
      </c>
      <c r="T121" s="159" t="s">
        <v>110</v>
      </c>
      <c r="U121" s="162">
        <v>762</v>
      </c>
      <c r="V121" s="163">
        <v>531248.43000000005</v>
      </c>
      <c r="W121" s="163">
        <v>0</v>
      </c>
      <c r="X121" s="163">
        <v>0</v>
      </c>
      <c r="Y121" s="163">
        <v>0</v>
      </c>
      <c r="Z121" s="163">
        <v>0</v>
      </c>
      <c r="AA121" s="163">
        <v>0</v>
      </c>
      <c r="AB121" s="163">
        <v>0</v>
      </c>
      <c r="AC121" s="163">
        <f t="shared" si="18"/>
        <v>531248.43000000005</v>
      </c>
      <c r="AD121" s="164">
        <f t="shared" si="25"/>
        <v>697.18</v>
      </c>
      <c r="AE121" s="164">
        <f t="shared" si="24"/>
        <v>73.88</v>
      </c>
      <c r="AF121" s="164">
        <f t="shared" si="20"/>
        <v>56296.56</v>
      </c>
      <c r="AG121" s="169">
        <f>AF121/AF$424</f>
        <v>2.1260528003299171</v>
      </c>
      <c r="AH121" s="165">
        <f t="shared" si="21"/>
        <v>26575660.004123963</v>
      </c>
      <c r="AI121" s="166"/>
      <c r="AJ121" s="157" t="b">
        <f t="shared" si="23"/>
        <v>0</v>
      </c>
      <c r="AK121" s="149"/>
      <c r="AM121" s="149"/>
    </row>
    <row r="122" spans="1:39" hidden="1" x14ac:dyDescent="0.25">
      <c r="A122" s="167">
        <f t="shared" si="22"/>
        <v>0</v>
      </c>
      <c r="B122" s="186">
        <v>5757</v>
      </c>
      <c r="C122" s="159" t="s">
        <v>366</v>
      </c>
      <c r="D122" s="159">
        <v>619</v>
      </c>
      <c r="E122" s="159">
        <v>474230.06</v>
      </c>
      <c r="F122" s="159">
        <v>0</v>
      </c>
      <c r="G122" s="159">
        <v>27515.64</v>
      </c>
      <c r="H122" s="159">
        <v>0</v>
      </c>
      <c r="I122" s="159">
        <v>0</v>
      </c>
      <c r="J122" s="159">
        <v>0</v>
      </c>
      <c r="K122" s="159">
        <v>0</v>
      </c>
      <c r="L122" s="159">
        <v>446714.42</v>
      </c>
      <c r="M122" s="159">
        <v>721.67</v>
      </c>
      <c r="N122" s="159">
        <v>122.18</v>
      </c>
      <c r="O122" s="304">
        <v>75629.42</v>
      </c>
      <c r="P122" s="159">
        <v>72</v>
      </c>
      <c r="Q122" s="160">
        <v>64171.16</v>
      </c>
      <c r="R122" s="211"/>
      <c r="S122" s="161">
        <v>5757</v>
      </c>
      <c r="T122" s="159" t="s">
        <v>366</v>
      </c>
      <c r="U122" s="162">
        <v>617</v>
      </c>
      <c r="V122" s="163">
        <v>535313.99</v>
      </c>
      <c r="W122" s="163">
        <v>0</v>
      </c>
      <c r="X122" s="163">
        <v>0</v>
      </c>
      <c r="Y122" s="163">
        <v>0</v>
      </c>
      <c r="Z122" s="163">
        <v>0</v>
      </c>
      <c r="AA122" s="163">
        <v>0</v>
      </c>
      <c r="AB122" s="163">
        <v>0</v>
      </c>
      <c r="AC122" s="163">
        <f t="shared" si="18"/>
        <v>535313.99</v>
      </c>
      <c r="AD122" s="164">
        <f t="shared" si="25"/>
        <v>867.61</v>
      </c>
      <c r="AE122" s="164">
        <f t="shared" si="24"/>
        <v>244.31</v>
      </c>
      <c r="AF122" s="164">
        <f t="shared" si="20"/>
        <v>150739.26999999999</v>
      </c>
      <c r="AG122" s="169">
        <f>AF122/AF$424</f>
        <v>5.6927039077198929</v>
      </c>
      <c r="AH122" s="165">
        <f t="shared" si="21"/>
        <v>71158798.846498668</v>
      </c>
      <c r="AI122" s="166"/>
      <c r="AJ122" s="157" t="b">
        <f t="shared" si="23"/>
        <v>0</v>
      </c>
      <c r="AK122" s="149"/>
      <c r="AM122" s="149"/>
    </row>
    <row r="123" spans="1:39" hidden="1" x14ac:dyDescent="0.25">
      <c r="A123" s="167">
        <f t="shared" si="22"/>
        <v>0</v>
      </c>
      <c r="B123" s="186">
        <v>1855</v>
      </c>
      <c r="C123" s="159" t="s">
        <v>112</v>
      </c>
      <c r="D123" s="159">
        <v>447</v>
      </c>
      <c r="E123" s="159">
        <v>424667.01</v>
      </c>
      <c r="F123" s="159">
        <v>0</v>
      </c>
      <c r="G123" s="159">
        <v>0</v>
      </c>
      <c r="H123" s="159">
        <v>0</v>
      </c>
      <c r="I123" s="159">
        <v>0</v>
      </c>
      <c r="J123" s="159">
        <v>0</v>
      </c>
      <c r="K123" s="159">
        <v>0</v>
      </c>
      <c r="L123" s="159">
        <v>424667.01</v>
      </c>
      <c r="M123" s="159">
        <v>950.04</v>
      </c>
      <c r="N123" s="159">
        <v>350.55</v>
      </c>
      <c r="O123" s="304">
        <v>156695.85</v>
      </c>
      <c r="P123" s="159">
        <v>33</v>
      </c>
      <c r="Q123" s="160">
        <v>132955.59</v>
      </c>
      <c r="R123" s="211"/>
      <c r="S123" s="161">
        <v>1855</v>
      </c>
      <c r="T123" s="159" t="s">
        <v>112</v>
      </c>
      <c r="U123" s="162">
        <v>471</v>
      </c>
      <c r="V123" s="163">
        <v>466753.86</v>
      </c>
      <c r="W123" s="163">
        <v>0</v>
      </c>
      <c r="X123" s="163">
        <v>0</v>
      </c>
      <c r="Y123" s="163">
        <v>0</v>
      </c>
      <c r="Z123" s="163">
        <v>0</v>
      </c>
      <c r="AA123" s="163">
        <v>0</v>
      </c>
      <c r="AB123" s="163">
        <v>0</v>
      </c>
      <c r="AC123" s="163">
        <f t="shared" si="18"/>
        <v>466753.86</v>
      </c>
      <c r="AD123" s="164">
        <f t="shared" si="25"/>
        <v>990.98</v>
      </c>
      <c r="AE123" s="164">
        <f t="shared" si="24"/>
        <v>367.68</v>
      </c>
      <c r="AF123" s="164">
        <f t="shared" si="20"/>
        <v>173177.28</v>
      </c>
      <c r="AG123" s="169">
        <f>AF123/AF$424</f>
        <v>6.5400806212230043</v>
      </c>
      <c r="AH123" s="165">
        <f t="shared" si="21"/>
        <v>81751007.765287548</v>
      </c>
      <c r="AI123" s="166"/>
      <c r="AJ123" s="157" t="b">
        <f t="shared" si="23"/>
        <v>0</v>
      </c>
      <c r="AK123" s="149"/>
      <c r="AM123" s="149"/>
    </row>
    <row r="124" spans="1:39" hidden="1" x14ac:dyDescent="0.25">
      <c r="A124" s="167">
        <f t="shared" si="22"/>
        <v>0</v>
      </c>
      <c r="B124" s="186">
        <v>1862</v>
      </c>
      <c r="C124" s="159" t="s">
        <v>113</v>
      </c>
      <c r="D124" s="159">
        <v>7552</v>
      </c>
      <c r="E124" s="159">
        <v>1036230.06</v>
      </c>
      <c r="F124" s="159">
        <v>0</v>
      </c>
      <c r="G124" s="159">
        <v>0</v>
      </c>
      <c r="H124" s="159">
        <v>0</v>
      </c>
      <c r="I124" s="159">
        <v>0</v>
      </c>
      <c r="J124" s="159">
        <v>0</v>
      </c>
      <c r="K124" s="159">
        <v>0</v>
      </c>
      <c r="L124" s="159">
        <v>1036230.06</v>
      </c>
      <c r="M124" s="159">
        <v>137.21</v>
      </c>
      <c r="N124" s="159">
        <v>0</v>
      </c>
      <c r="O124" s="304">
        <v>0</v>
      </c>
      <c r="P124" s="159"/>
      <c r="Q124" s="160">
        <v>0</v>
      </c>
      <c r="R124" s="211"/>
      <c r="S124" s="170">
        <v>1862</v>
      </c>
      <c r="T124" s="171" t="s">
        <v>113</v>
      </c>
      <c r="U124" s="172">
        <v>7537</v>
      </c>
      <c r="V124" s="173">
        <v>1007451.52</v>
      </c>
      <c r="W124" s="173">
        <v>0</v>
      </c>
      <c r="X124" s="173">
        <v>0</v>
      </c>
      <c r="Y124" s="173">
        <v>0</v>
      </c>
      <c r="Z124" s="173">
        <v>0</v>
      </c>
      <c r="AA124" s="173">
        <v>0</v>
      </c>
      <c r="AB124" s="173">
        <v>0</v>
      </c>
      <c r="AC124" s="173">
        <f t="shared" si="18"/>
        <v>1007451.52</v>
      </c>
      <c r="AD124" s="173">
        <f t="shared" si="25"/>
        <v>133.66999999999999</v>
      </c>
      <c r="AE124" s="173">
        <f t="shared" si="24"/>
        <v>0</v>
      </c>
      <c r="AF124" s="173">
        <f t="shared" si="20"/>
        <v>0</v>
      </c>
      <c r="AG124" s="173"/>
      <c r="AH124" s="165">
        <f t="shared" si="21"/>
        <v>0</v>
      </c>
      <c r="AI124" s="166"/>
      <c r="AJ124" s="157">
        <f t="shared" si="23"/>
        <v>0</v>
      </c>
      <c r="AK124" s="149"/>
      <c r="AM124" s="149"/>
    </row>
    <row r="125" spans="1:39" hidden="1" x14ac:dyDescent="0.25">
      <c r="A125" s="167">
        <f t="shared" si="22"/>
        <v>0</v>
      </c>
      <c r="B125" s="186">
        <v>1870</v>
      </c>
      <c r="C125" s="159" t="s">
        <v>114</v>
      </c>
      <c r="D125" s="159">
        <v>189</v>
      </c>
      <c r="E125" s="159">
        <v>144652.57</v>
      </c>
      <c r="F125" s="159">
        <v>0</v>
      </c>
      <c r="G125" s="159">
        <v>0</v>
      </c>
      <c r="H125" s="159">
        <v>0</v>
      </c>
      <c r="I125" s="159">
        <v>0</v>
      </c>
      <c r="J125" s="159">
        <v>0</v>
      </c>
      <c r="K125" s="159">
        <v>0</v>
      </c>
      <c r="L125" s="159">
        <v>144652.57</v>
      </c>
      <c r="M125" s="159">
        <v>765.36</v>
      </c>
      <c r="N125" s="159">
        <v>165.87</v>
      </c>
      <c r="O125" s="304">
        <v>31349.43</v>
      </c>
      <c r="P125" s="159">
        <v>102</v>
      </c>
      <c r="Q125" s="160">
        <v>26599.82</v>
      </c>
      <c r="R125" s="211"/>
      <c r="S125" s="161">
        <v>1870</v>
      </c>
      <c r="T125" s="159" t="s">
        <v>114</v>
      </c>
      <c r="U125" s="162">
        <v>164</v>
      </c>
      <c r="V125" s="163">
        <v>164886.39000000001</v>
      </c>
      <c r="W125" s="163">
        <v>0</v>
      </c>
      <c r="X125" s="163">
        <v>0</v>
      </c>
      <c r="Y125" s="163">
        <v>0</v>
      </c>
      <c r="Z125" s="163">
        <v>0</v>
      </c>
      <c r="AA125" s="163">
        <v>0</v>
      </c>
      <c r="AB125" s="163">
        <v>0</v>
      </c>
      <c r="AC125" s="163">
        <f t="shared" si="18"/>
        <v>164886.39000000001</v>
      </c>
      <c r="AD125" s="164">
        <f t="shared" si="25"/>
        <v>1005.4</v>
      </c>
      <c r="AE125" s="164">
        <f t="shared" si="24"/>
        <v>382.1</v>
      </c>
      <c r="AF125" s="164">
        <f t="shared" si="20"/>
        <v>62664.4</v>
      </c>
      <c r="AG125" s="169">
        <f>AF125/AF$424</f>
        <v>2.3665357723632501</v>
      </c>
      <c r="AH125" s="165">
        <f t="shared" si="21"/>
        <v>29581697.154540624</v>
      </c>
      <c r="AI125" s="166"/>
      <c r="AJ125" s="157" t="b">
        <f t="shared" si="23"/>
        <v>0</v>
      </c>
      <c r="AK125" s="149"/>
      <c r="AM125" s="149"/>
    </row>
    <row r="126" spans="1:39" hidden="1" x14ac:dyDescent="0.25">
      <c r="A126" s="167">
        <f t="shared" si="22"/>
        <v>0</v>
      </c>
      <c r="B126" s="186">
        <v>1883</v>
      </c>
      <c r="C126" s="159" t="s">
        <v>115</v>
      </c>
      <c r="D126" s="159">
        <v>2865</v>
      </c>
      <c r="E126" s="159">
        <v>740160.97</v>
      </c>
      <c r="F126" s="159">
        <v>0</v>
      </c>
      <c r="G126" s="159">
        <v>0</v>
      </c>
      <c r="H126" s="159">
        <v>0</v>
      </c>
      <c r="I126" s="159">
        <v>0</v>
      </c>
      <c r="J126" s="159">
        <v>0</v>
      </c>
      <c r="K126" s="159">
        <v>0</v>
      </c>
      <c r="L126" s="159">
        <v>740160.97</v>
      </c>
      <c r="M126" s="159">
        <v>258.35000000000002</v>
      </c>
      <c r="N126" s="159">
        <v>0</v>
      </c>
      <c r="O126" s="304">
        <v>0</v>
      </c>
      <c r="P126" s="159"/>
      <c r="Q126" s="160">
        <v>0</v>
      </c>
      <c r="R126" s="211"/>
      <c r="S126" s="161">
        <v>1883</v>
      </c>
      <c r="T126" s="159" t="s">
        <v>115</v>
      </c>
      <c r="U126" s="162">
        <v>2858</v>
      </c>
      <c r="V126" s="163">
        <v>641793.39</v>
      </c>
      <c r="W126" s="163">
        <v>0</v>
      </c>
      <c r="X126" s="163">
        <v>0</v>
      </c>
      <c r="Y126" s="163">
        <v>0</v>
      </c>
      <c r="Z126" s="163">
        <v>0</v>
      </c>
      <c r="AA126" s="163">
        <v>0</v>
      </c>
      <c r="AB126" s="163">
        <v>0</v>
      </c>
      <c r="AC126" s="163">
        <f t="shared" si="18"/>
        <v>641793.39</v>
      </c>
      <c r="AD126" s="164">
        <f t="shared" si="25"/>
        <v>224.56</v>
      </c>
      <c r="AE126" s="164">
        <f t="shared" si="24"/>
        <v>0</v>
      </c>
      <c r="AF126" s="164">
        <f t="shared" si="20"/>
        <v>0</v>
      </c>
      <c r="AG126" s="164"/>
      <c r="AH126" s="165">
        <f t="shared" si="21"/>
        <v>0</v>
      </c>
      <c r="AI126" s="166"/>
      <c r="AJ126" s="157">
        <f t="shared" si="23"/>
        <v>0</v>
      </c>
      <c r="AK126" s="149"/>
      <c r="AM126" s="149"/>
    </row>
    <row r="127" spans="1:39" hidden="1" x14ac:dyDescent="0.25">
      <c r="A127" s="167">
        <f t="shared" si="22"/>
        <v>0</v>
      </c>
      <c r="B127" s="186">
        <v>1890</v>
      </c>
      <c r="C127" s="159" t="s">
        <v>116</v>
      </c>
      <c r="D127" s="159">
        <v>679</v>
      </c>
      <c r="E127" s="159">
        <v>842181.67</v>
      </c>
      <c r="F127" s="159">
        <v>0</v>
      </c>
      <c r="G127" s="159">
        <v>0</v>
      </c>
      <c r="H127" s="159">
        <v>221658.98</v>
      </c>
      <c r="I127" s="159">
        <v>0</v>
      </c>
      <c r="J127" s="159">
        <v>0</v>
      </c>
      <c r="K127" s="159">
        <v>0</v>
      </c>
      <c r="L127" s="159">
        <v>620522.69000000006</v>
      </c>
      <c r="M127" s="159">
        <v>913.88</v>
      </c>
      <c r="N127" s="159">
        <v>0</v>
      </c>
      <c r="O127" s="304">
        <v>0</v>
      </c>
      <c r="P127" s="159"/>
      <c r="Q127" s="160">
        <v>0</v>
      </c>
      <c r="R127" s="211"/>
      <c r="S127" s="170">
        <v>1890</v>
      </c>
      <c r="T127" s="171" t="s">
        <v>116</v>
      </c>
      <c r="U127" s="172">
        <v>683</v>
      </c>
      <c r="V127" s="173">
        <v>819006.94</v>
      </c>
      <c r="W127" s="173">
        <v>0</v>
      </c>
      <c r="X127" s="173">
        <v>0</v>
      </c>
      <c r="Y127" s="173">
        <v>189286.56</v>
      </c>
      <c r="Z127" s="173">
        <v>0</v>
      </c>
      <c r="AA127" s="173">
        <v>0</v>
      </c>
      <c r="AB127" s="173">
        <v>0</v>
      </c>
      <c r="AC127" s="173">
        <f t="shared" si="18"/>
        <v>629720.37999999989</v>
      </c>
      <c r="AD127" s="177">
        <v>0</v>
      </c>
      <c r="AE127" s="173">
        <f t="shared" si="24"/>
        <v>0</v>
      </c>
      <c r="AF127" s="173">
        <f t="shared" si="20"/>
        <v>0</v>
      </c>
      <c r="AG127" s="173"/>
      <c r="AH127" s="165">
        <f t="shared" si="21"/>
        <v>0</v>
      </c>
      <c r="AI127" s="166"/>
      <c r="AJ127" s="157">
        <f t="shared" si="23"/>
        <v>0</v>
      </c>
      <c r="AK127" s="149"/>
      <c r="AM127" s="149"/>
    </row>
    <row r="128" spans="1:39" hidden="1" x14ac:dyDescent="0.25">
      <c r="A128" s="167">
        <f t="shared" si="22"/>
        <v>0</v>
      </c>
      <c r="B128" s="186">
        <v>1900</v>
      </c>
      <c r="C128" s="159" t="s">
        <v>118</v>
      </c>
      <c r="D128" s="159">
        <v>4198</v>
      </c>
      <c r="E128" s="159">
        <v>1688659.42</v>
      </c>
      <c r="F128" s="159">
        <v>17813.5</v>
      </c>
      <c r="G128" s="159">
        <v>0</v>
      </c>
      <c r="H128" s="159">
        <v>0</v>
      </c>
      <c r="I128" s="159">
        <v>0</v>
      </c>
      <c r="J128" s="159">
        <v>0</v>
      </c>
      <c r="K128" s="159">
        <v>0</v>
      </c>
      <c r="L128" s="159">
        <v>1670845.92</v>
      </c>
      <c r="M128" s="159">
        <v>398.01</v>
      </c>
      <c r="N128" s="159">
        <v>0</v>
      </c>
      <c r="O128" s="304">
        <v>0</v>
      </c>
      <c r="P128" s="159"/>
      <c r="Q128" s="160">
        <v>0</v>
      </c>
      <c r="R128" s="211"/>
      <c r="S128" s="170">
        <v>1900</v>
      </c>
      <c r="T128" s="171" t="s">
        <v>118</v>
      </c>
      <c r="U128" s="172">
        <v>4280</v>
      </c>
      <c r="V128" s="173">
        <v>1807901</v>
      </c>
      <c r="W128" s="173">
        <v>9148.75</v>
      </c>
      <c r="X128" s="173">
        <v>0</v>
      </c>
      <c r="Y128" s="173">
        <v>76.75</v>
      </c>
      <c r="Z128" s="173">
        <v>0</v>
      </c>
      <c r="AA128" s="173">
        <v>0</v>
      </c>
      <c r="AB128" s="173">
        <v>0</v>
      </c>
      <c r="AC128" s="173">
        <f t="shared" si="18"/>
        <v>1798675.5</v>
      </c>
      <c r="AD128" s="173">
        <f t="shared" ref="AD128:AD139" si="26">ROUND((AC128/U128),2)</f>
        <v>420.25</v>
      </c>
      <c r="AE128" s="173">
        <f t="shared" si="24"/>
        <v>0</v>
      </c>
      <c r="AF128" s="173">
        <f t="shared" si="20"/>
        <v>0</v>
      </c>
      <c r="AG128" s="173"/>
      <c r="AH128" s="165">
        <f t="shared" si="21"/>
        <v>0</v>
      </c>
      <c r="AI128" s="166"/>
      <c r="AJ128" s="157">
        <f t="shared" si="23"/>
        <v>0</v>
      </c>
      <c r="AK128" s="149"/>
      <c r="AM128" s="149"/>
    </row>
    <row r="129" spans="1:39" hidden="1" x14ac:dyDescent="0.25">
      <c r="A129" s="167">
        <f t="shared" si="22"/>
        <v>0</v>
      </c>
      <c r="B129" s="186">
        <v>1939</v>
      </c>
      <c r="C129" s="159" t="s">
        <v>119</v>
      </c>
      <c r="D129" s="159">
        <v>548</v>
      </c>
      <c r="E129" s="159">
        <v>278143.24</v>
      </c>
      <c r="F129" s="159">
        <v>2231.08</v>
      </c>
      <c r="G129" s="159">
        <v>0</v>
      </c>
      <c r="H129" s="159">
        <v>290.58999999999997</v>
      </c>
      <c r="I129" s="159">
        <v>0</v>
      </c>
      <c r="J129" s="159">
        <v>0</v>
      </c>
      <c r="K129" s="159">
        <v>0</v>
      </c>
      <c r="L129" s="159">
        <v>275621.56999999995</v>
      </c>
      <c r="M129" s="159">
        <v>502.96</v>
      </c>
      <c r="N129" s="159">
        <v>0</v>
      </c>
      <c r="O129" s="304">
        <v>0</v>
      </c>
      <c r="P129" s="159"/>
      <c r="Q129" s="160">
        <v>0</v>
      </c>
      <c r="R129" s="211"/>
      <c r="S129" s="161">
        <v>1939</v>
      </c>
      <c r="T129" s="159" t="s">
        <v>119</v>
      </c>
      <c r="U129" s="162">
        <v>544</v>
      </c>
      <c r="V129" s="163">
        <v>305783.42</v>
      </c>
      <c r="W129" s="163">
        <v>243</v>
      </c>
      <c r="X129" s="163">
        <v>1547.82</v>
      </c>
      <c r="Y129" s="163">
        <v>9393.7099999999991</v>
      </c>
      <c r="Z129" s="163">
        <v>0</v>
      </c>
      <c r="AA129" s="163">
        <v>0</v>
      </c>
      <c r="AB129" s="163">
        <v>0</v>
      </c>
      <c r="AC129" s="163">
        <f t="shared" si="18"/>
        <v>294598.88999999996</v>
      </c>
      <c r="AD129" s="164">
        <f t="shared" si="26"/>
        <v>541.54</v>
      </c>
      <c r="AE129" s="164">
        <f t="shared" si="24"/>
        <v>0</v>
      </c>
      <c r="AF129" s="164">
        <f t="shared" si="20"/>
        <v>0</v>
      </c>
      <c r="AG129" s="164"/>
      <c r="AH129" s="165">
        <f t="shared" si="21"/>
        <v>0</v>
      </c>
      <c r="AI129" s="166"/>
      <c r="AJ129" s="157">
        <f t="shared" si="23"/>
        <v>0</v>
      </c>
      <c r="AK129" s="149"/>
      <c r="AM129" s="149"/>
    </row>
    <row r="130" spans="1:39" hidden="1" x14ac:dyDescent="0.25">
      <c r="A130" s="167">
        <f t="shared" si="22"/>
        <v>0</v>
      </c>
      <c r="B130" s="186">
        <v>1953</v>
      </c>
      <c r="C130" s="159" t="s">
        <v>121</v>
      </c>
      <c r="D130" s="159">
        <v>1677</v>
      </c>
      <c r="E130" s="159">
        <v>738178.82</v>
      </c>
      <c r="F130" s="159">
        <v>0</v>
      </c>
      <c r="G130" s="159">
        <v>0</v>
      </c>
      <c r="H130" s="159">
        <v>0</v>
      </c>
      <c r="I130" s="159">
        <v>0</v>
      </c>
      <c r="J130" s="159">
        <v>0</v>
      </c>
      <c r="K130" s="159">
        <v>0</v>
      </c>
      <c r="L130" s="159">
        <v>738178.82</v>
      </c>
      <c r="M130" s="159">
        <v>440.18</v>
      </c>
      <c r="N130" s="159">
        <v>0</v>
      </c>
      <c r="O130" s="304">
        <v>0</v>
      </c>
      <c r="P130" s="159"/>
      <c r="Q130" s="160">
        <v>0</v>
      </c>
      <c r="R130" s="211"/>
      <c r="S130" s="161">
        <v>1953</v>
      </c>
      <c r="T130" s="159" t="s">
        <v>121</v>
      </c>
      <c r="U130" s="162">
        <v>1692</v>
      </c>
      <c r="V130" s="163">
        <v>708551.47</v>
      </c>
      <c r="W130" s="163">
        <v>0</v>
      </c>
      <c r="X130" s="163">
        <v>0</v>
      </c>
      <c r="Y130" s="163">
        <v>0</v>
      </c>
      <c r="Z130" s="163">
        <v>0</v>
      </c>
      <c r="AA130" s="163">
        <v>0</v>
      </c>
      <c r="AB130" s="163">
        <v>0</v>
      </c>
      <c r="AC130" s="163">
        <f t="shared" ref="AC130:AC193" si="27">V130-W130-X130-Y130-Z130-AA130-AB130</f>
        <v>708551.47</v>
      </c>
      <c r="AD130" s="164">
        <f t="shared" si="26"/>
        <v>418.77</v>
      </c>
      <c r="AE130" s="164">
        <f t="shared" si="24"/>
        <v>0</v>
      </c>
      <c r="AF130" s="164">
        <f t="shared" ref="AF130:AF193" si="28">U130*AE130</f>
        <v>0</v>
      </c>
      <c r="AG130" s="164"/>
      <c r="AH130" s="165">
        <f t="shared" ref="AH130:AH193" si="29">AG130*AH$426</f>
        <v>0</v>
      </c>
      <c r="AI130" s="166"/>
      <c r="AJ130" s="157">
        <f t="shared" si="23"/>
        <v>0</v>
      </c>
      <c r="AK130" s="149"/>
      <c r="AM130" s="149"/>
    </row>
    <row r="131" spans="1:39" hidden="1" x14ac:dyDescent="0.25">
      <c r="A131" s="167">
        <f t="shared" ref="A131:A194" si="30">B131-S131</f>
        <v>0</v>
      </c>
      <c r="B131" s="186">
        <v>4843</v>
      </c>
      <c r="C131" s="159" t="s">
        <v>315</v>
      </c>
      <c r="D131" s="159">
        <v>133</v>
      </c>
      <c r="E131" s="159">
        <v>121907.18</v>
      </c>
      <c r="F131" s="159">
        <v>0</v>
      </c>
      <c r="G131" s="159">
        <v>0</v>
      </c>
      <c r="H131" s="159">
        <v>0</v>
      </c>
      <c r="I131" s="159">
        <v>0</v>
      </c>
      <c r="J131" s="159">
        <v>0</v>
      </c>
      <c r="K131" s="159">
        <v>0</v>
      </c>
      <c r="L131" s="159">
        <v>121907.18</v>
      </c>
      <c r="M131" s="159">
        <v>916.6</v>
      </c>
      <c r="N131" s="159">
        <v>317.11</v>
      </c>
      <c r="O131" s="304">
        <v>42175.630000000005</v>
      </c>
      <c r="P131" s="159">
        <v>94</v>
      </c>
      <c r="Q131" s="160">
        <v>35785.800000000003</v>
      </c>
      <c r="R131" s="211"/>
      <c r="S131" s="161">
        <v>4843</v>
      </c>
      <c r="T131" s="159" t="s">
        <v>315</v>
      </c>
      <c r="U131" s="162">
        <v>129</v>
      </c>
      <c r="V131" s="163">
        <v>131837.06</v>
      </c>
      <c r="W131" s="163">
        <v>0</v>
      </c>
      <c r="X131" s="163">
        <v>0</v>
      </c>
      <c r="Y131" s="163">
        <v>0</v>
      </c>
      <c r="Z131" s="163">
        <v>0</v>
      </c>
      <c r="AA131" s="163">
        <v>0</v>
      </c>
      <c r="AB131" s="163">
        <v>0</v>
      </c>
      <c r="AC131" s="163">
        <f t="shared" si="27"/>
        <v>131837.06</v>
      </c>
      <c r="AD131" s="164">
        <f t="shared" si="26"/>
        <v>1021.99</v>
      </c>
      <c r="AE131" s="164">
        <f t="shared" si="24"/>
        <v>398.69</v>
      </c>
      <c r="AF131" s="164">
        <f t="shared" si="28"/>
        <v>51431.01</v>
      </c>
      <c r="AG131" s="169">
        <f>AF131/AF$424</f>
        <v>1.9423041627107582</v>
      </c>
      <c r="AH131" s="165">
        <f t="shared" si="29"/>
        <v>24278802.033884477</v>
      </c>
      <c r="AI131" s="166"/>
      <c r="AJ131" s="157" t="b">
        <f t="shared" ref="AJ131:AJ194" si="31">IF(AH131=0,Q131)</f>
        <v>0</v>
      </c>
      <c r="AK131" s="149"/>
      <c r="AM131" s="149"/>
    </row>
    <row r="132" spans="1:39" hidden="1" x14ac:dyDescent="0.25">
      <c r="A132" s="167">
        <f t="shared" si="30"/>
        <v>0</v>
      </c>
      <c r="B132" s="186">
        <v>2009</v>
      </c>
      <c r="C132" s="159" t="s">
        <v>122</v>
      </c>
      <c r="D132" s="159">
        <v>1422</v>
      </c>
      <c r="E132" s="159">
        <v>656200.32999999996</v>
      </c>
      <c r="F132" s="159">
        <v>0</v>
      </c>
      <c r="G132" s="159">
        <v>0</v>
      </c>
      <c r="H132" s="159">
        <v>0</v>
      </c>
      <c r="I132" s="159">
        <v>0</v>
      </c>
      <c r="J132" s="159">
        <v>0</v>
      </c>
      <c r="K132" s="159">
        <v>0</v>
      </c>
      <c r="L132" s="159">
        <v>656200.32999999996</v>
      </c>
      <c r="M132" s="159">
        <v>461.46</v>
      </c>
      <c r="N132" s="159">
        <v>0</v>
      </c>
      <c r="O132" s="304">
        <v>0</v>
      </c>
      <c r="P132" s="159"/>
      <c r="Q132" s="160">
        <v>0</v>
      </c>
      <c r="R132" s="211"/>
      <c r="S132" s="161">
        <v>2009</v>
      </c>
      <c r="T132" s="159" t="s">
        <v>122</v>
      </c>
      <c r="U132" s="162">
        <v>1470</v>
      </c>
      <c r="V132" s="163">
        <v>682299.42</v>
      </c>
      <c r="W132" s="163">
        <v>0</v>
      </c>
      <c r="X132" s="163">
        <v>0</v>
      </c>
      <c r="Y132" s="163">
        <v>0</v>
      </c>
      <c r="Z132" s="163">
        <v>0</v>
      </c>
      <c r="AA132" s="163">
        <v>0</v>
      </c>
      <c r="AB132" s="163">
        <v>0</v>
      </c>
      <c r="AC132" s="163">
        <f t="shared" si="27"/>
        <v>682299.42</v>
      </c>
      <c r="AD132" s="164">
        <f t="shared" si="26"/>
        <v>464.15</v>
      </c>
      <c r="AE132" s="164">
        <f t="shared" ref="AE132:AE195" si="32">MAX(ROUND((AD132-AE$2),2),0)</f>
        <v>0</v>
      </c>
      <c r="AF132" s="164">
        <f t="shared" si="28"/>
        <v>0</v>
      </c>
      <c r="AG132" s="164"/>
      <c r="AH132" s="165">
        <f t="shared" si="29"/>
        <v>0</v>
      </c>
      <c r="AI132" s="166"/>
      <c r="AJ132" s="157">
        <f t="shared" si="31"/>
        <v>0</v>
      </c>
      <c r="AK132" s="149"/>
      <c r="AM132" s="149"/>
    </row>
    <row r="133" spans="1:39" hidden="1" x14ac:dyDescent="0.25">
      <c r="A133" s="167">
        <f t="shared" si="30"/>
        <v>0</v>
      </c>
      <c r="B133" s="186">
        <v>2044</v>
      </c>
      <c r="C133" s="159" t="s">
        <v>124</v>
      </c>
      <c r="D133" s="159">
        <v>121</v>
      </c>
      <c r="E133" s="159">
        <v>67579.06</v>
      </c>
      <c r="F133" s="159">
        <v>0</v>
      </c>
      <c r="G133" s="159">
        <v>0</v>
      </c>
      <c r="H133" s="159">
        <v>0</v>
      </c>
      <c r="I133" s="159">
        <v>0</v>
      </c>
      <c r="J133" s="159">
        <v>0</v>
      </c>
      <c r="K133" s="159">
        <v>0</v>
      </c>
      <c r="L133" s="159">
        <v>67579.06</v>
      </c>
      <c r="M133" s="159">
        <v>558.5</v>
      </c>
      <c r="N133" s="159">
        <v>0</v>
      </c>
      <c r="O133" s="304">
        <v>0</v>
      </c>
      <c r="P133" s="159"/>
      <c r="Q133" s="160">
        <v>0</v>
      </c>
      <c r="R133" s="211"/>
      <c r="S133" s="161">
        <v>2044</v>
      </c>
      <c r="T133" s="159" t="s">
        <v>124</v>
      </c>
      <c r="U133" s="162">
        <v>120</v>
      </c>
      <c r="V133" s="163">
        <v>70255.89</v>
      </c>
      <c r="W133" s="163">
        <v>0</v>
      </c>
      <c r="X133" s="163">
        <v>0</v>
      </c>
      <c r="Y133" s="163">
        <v>0</v>
      </c>
      <c r="Z133" s="163">
        <v>0</v>
      </c>
      <c r="AA133" s="163">
        <v>0</v>
      </c>
      <c r="AB133" s="163">
        <v>287.72000000000003</v>
      </c>
      <c r="AC133" s="163">
        <f t="shared" si="27"/>
        <v>69968.17</v>
      </c>
      <c r="AD133" s="164">
        <f t="shared" si="26"/>
        <v>583.07000000000005</v>
      </c>
      <c r="AE133" s="164">
        <f t="shared" si="32"/>
        <v>0</v>
      </c>
      <c r="AF133" s="164">
        <f t="shared" si="28"/>
        <v>0</v>
      </c>
      <c r="AG133" s="164"/>
      <c r="AH133" s="165">
        <f t="shared" si="29"/>
        <v>0</v>
      </c>
      <c r="AI133" s="166"/>
      <c r="AJ133" s="157">
        <f t="shared" si="31"/>
        <v>0</v>
      </c>
      <c r="AK133" s="149"/>
      <c r="AM133" s="149"/>
    </row>
    <row r="134" spans="1:39" hidden="1" x14ac:dyDescent="0.25">
      <c r="A134" s="167">
        <f t="shared" si="30"/>
        <v>0</v>
      </c>
      <c r="B134" s="186">
        <v>2051</v>
      </c>
      <c r="C134" s="159" t="s">
        <v>125</v>
      </c>
      <c r="D134" s="159">
        <v>670</v>
      </c>
      <c r="E134" s="159">
        <v>219284.04</v>
      </c>
      <c r="F134" s="159">
        <v>0</v>
      </c>
      <c r="G134" s="159">
        <v>0</v>
      </c>
      <c r="H134" s="159">
        <v>0</v>
      </c>
      <c r="I134" s="159">
        <v>0</v>
      </c>
      <c r="J134" s="159">
        <v>0</v>
      </c>
      <c r="K134" s="159">
        <v>0</v>
      </c>
      <c r="L134" s="159">
        <v>219284.04</v>
      </c>
      <c r="M134" s="159">
        <v>327.29000000000002</v>
      </c>
      <c r="N134" s="159">
        <v>0</v>
      </c>
      <c r="O134" s="304">
        <v>0</v>
      </c>
      <c r="P134" s="159"/>
      <c r="Q134" s="160">
        <v>0</v>
      </c>
      <c r="R134" s="211"/>
      <c r="S134" s="161">
        <v>2051</v>
      </c>
      <c r="T134" s="159" t="s">
        <v>125</v>
      </c>
      <c r="U134" s="162">
        <v>644</v>
      </c>
      <c r="V134" s="163">
        <v>233305.81</v>
      </c>
      <c r="W134" s="163">
        <v>0</v>
      </c>
      <c r="X134" s="163">
        <v>0</v>
      </c>
      <c r="Y134" s="163">
        <v>0</v>
      </c>
      <c r="Z134" s="163">
        <v>0</v>
      </c>
      <c r="AA134" s="163">
        <v>0</v>
      </c>
      <c r="AB134" s="163">
        <v>0</v>
      </c>
      <c r="AC134" s="163">
        <f t="shared" si="27"/>
        <v>233305.81</v>
      </c>
      <c r="AD134" s="164">
        <f t="shared" si="26"/>
        <v>362.28</v>
      </c>
      <c r="AE134" s="164">
        <f t="shared" si="32"/>
        <v>0</v>
      </c>
      <c r="AF134" s="164">
        <f t="shared" si="28"/>
        <v>0</v>
      </c>
      <c r="AG134" s="164"/>
      <c r="AH134" s="165">
        <f t="shared" si="29"/>
        <v>0</v>
      </c>
      <c r="AI134" s="166"/>
      <c r="AJ134" s="157">
        <f t="shared" si="31"/>
        <v>0</v>
      </c>
      <c r="AK134" s="149"/>
      <c r="AM134" s="149"/>
    </row>
    <row r="135" spans="1:39" hidden="1" x14ac:dyDescent="0.25">
      <c r="A135" s="167">
        <f t="shared" si="30"/>
        <v>0</v>
      </c>
      <c r="B135" s="186">
        <v>2058</v>
      </c>
      <c r="C135" s="159" t="s">
        <v>126</v>
      </c>
      <c r="D135" s="159">
        <v>3939</v>
      </c>
      <c r="E135" s="159">
        <v>2179365.4300000002</v>
      </c>
      <c r="F135" s="159">
        <v>0</v>
      </c>
      <c r="G135" s="159">
        <v>0</v>
      </c>
      <c r="H135" s="159">
        <v>190225.14</v>
      </c>
      <c r="I135" s="159">
        <v>0</v>
      </c>
      <c r="J135" s="159">
        <v>0</v>
      </c>
      <c r="K135" s="159">
        <v>0</v>
      </c>
      <c r="L135" s="159">
        <v>1989140.29</v>
      </c>
      <c r="M135" s="159">
        <v>504.99</v>
      </c>
      <c r="N135" s="159">
        <v>0</v>
      </c>
      <c r="O135" s="304">
        <v>0</v>
      </c>
      <c r="P135" s="159"/>
      <c r="Q135" s="160">
        <v>0</v>
      </c>
      <c r="R135" s="211"/>
      <c r="S135" s="170">
        <v>2058</v>
      </c>
      <c r="T135" s="171" t="s">
        <v>126</v>
      </c>
      <c r="U135" s="172">
        <v>3935</v>
      </c>
      <c r="V135" s="173">
        <v>2190359.83</v>
      </c>
      <c r="W135" s="173">
        <v>0</v>
      </c>
      <c r="X135" s="173">
        <v>0</v>
      </c>
      <c r="Y135" s="173">
        <v>140201.28</v>
      </c>
      <c r="Z135" s="173">
        <v>0</v>
      </c>
      <c r="AA135" s="173">
        <v>0</v>
      </c>
      <c r="AB135" s="173">
        <v>0</v>
      </c>
      <c r="AC135" s="173">
        <f t="shared" si="27"/>
        <v>2050158.55</v>
      </c>
      <c r="AD135" s="173">
        <f t="shared" si="26"/>
        <v>521.01</v>
      </c>
      <c r="AE135" s="173">
        <f t="shared" si="32"/>
        <v>0</v>
      </c>
      <c r="AF135" s="173">
        <f t="shared" si="28"/>
        <v>0</v>
      </c>
      <c r="AG135" s="173"/>
      <c r="AH135" s="165">
        <f t="shared" si="29"/>
        <v>0</v>
      </c>
      <c r="AI135" s="166"/>
      <c r="AJ135" s="157">
        <f t="shared" si="31"/>
        <v>0</v>
      </c>
      <c r="AK135" s="149"/>
      <c r="AM135" s="149"/>
    </row>
    <row r="136" spans="1:39" hidden="1" x14ac:dyDescent="0.25">
      <c r="A136" s="167">
        <f t="shared" si="30"/>
        <v>0</v>
      </c>
      <c r="B136" s="186">
        <v>2114</v>
      </c>
      <c r="C136" s="159" t="s">
        <v>127</v>
      </c>
      <c r="D136" s="159">
        <v>549</v>
      </c>
      <c r="E136" s="159">
        <v>513996.38</v>
      </c>
      <c r="F136" s="159">
        <v>0</v>
      </c>
      <c r="G136" s="159">
        <v>0</v>
      </c>
      <c r="H136" s="159">
        <v>0</v>
      </c>
      <c r="I136" s="159">
        <v>0</v>
      </c>
      <c r="J136" s="159">
        <v>0</v>
      </c>
      <c r="K136" s="159">
        <v>0</v>
      </c>
      <c r="L136" s="159">
        <v>513996.38</v>
      </c>
      <c r="M136" s="159">
        <v>936.24</v>
      </c>
      <c r="N136" s="159">
        <v>336.75</v>
      </c>
      <c r="O136" s="304">
        <v>184875.75</v>
      </c>
      <c r="P136" s="159">
        <v>24</v>
      </c>
      <c r="Q136" s="160">
        <v>156866.07999999999</v>
      </c>
      <c r="R136" s="211"/>
      <c r="S136" s="161">
        <v>2114</v>
      </c>
      <c r="T136" s="159" t="s">
        <v>127</v>
      </c>
      <c r="U136" s="162">
        <v>523</v>
      </c>
      <c r="V136" s="163">
        <v>769340.47</v>
      </c>
      <c r="W136" s="163">
        <v>0</v>
      </c>
      <c r="X136" s="163">
        <v>0</v>
      </c>
      <c r="Y136" s="163">
        <v>0</v>
      </c>
      <c r="Z136" s="163">
        <v>0</v>
      </c>
      <c r="AA136" s="163">
        <v>0</v>
      </c>
      <c r="AB136" s="163">
        <v>0</v>
      </c>
      <c r="AC136" s="163">
        <f t="shared" si="27"/>
        <v>769340.47</v>
      </c>
      <c r="AD136" s="164">
        <f t="shared" si="26"/>
        <v>1471.01</v>
      </c>
      <c r="AE136" s="164">
        <f t="shared" si="32"/>
        <v>847.71</v>
      </c>
      <c r="AF136" s="164">
        <f t="shared" si="28"/>
        <v>443352.33</v>
      </c>
      <c r="AG136" s="169">
        <f>AF136/AF$424</f>
        <v>16.74330479036896</v>
      </c>
      <c r="AH136" s="165">
        <f t="shared" si="29"/>
        <v>209291309.879612</v>
      </c>
      <c r="AI136" s="166"/>
      <c r="AJ136" s="157" t="b">
        <f t="shared" si="31"/>
        <v>0</v>
      </c>
      <c r="AK136" s="149"/>
      <c r="AM136" s="149"/>
    </row>
    <row r="137" spans="1:39" hidden="1" x14ac:dyDescent="0.25">
      <c r="A137" s="167">
        <f t="shared" si="30"/>
        <v>0</v>
      </c>
      <c r="B137" s="186">
        <v>2128</v>
      </c>
      <c r="C137" s="159" t="s">
        <v>128</v>
      </c>
      <c r="D137" s="159">
        <v>591</v>
      </c>
      <c r="E137" s="159">
        <v>447229.37</v>
      </c>
      <c r="F137" s="159">
        <v>0</v>
      </c>
      <c r="G137" s="159">
        <v>0</v>
      </c>
      <c r="H137" s="159">
        <v>0</v>
      </c>
      <c r="I137" s="159">
        <v>0</v>
      </c>
      <c r="J137" s="159">
        <v>0</v>
      </c>
      <c r="K137" s="159">
        <v>0</v>
      </c>
      <c r="L137" s="159">
        <v>447229.37</v>
      </c>
      <c r="M137" s="159">
        <v>756.73</v>
      </c>
      <c r="N137" s="159">
        <v>157.24</v>
      </c>
      <c r="O137" s="304">
        <v>92928.840000000011</v>
      </c>
      <c r="P137" s="159">
        <v>64</v>
      </c>
      <c r="Q137" s="160">
        <v>78849.62</v>
      </c>
      <c r="R137" s="211"/>
      <c r="S137" s="161">
        <v>2128</v>
      </c>
      <c r="T137" s="159" t="s">
        <v>128</v>
      </c>
      <c r="U137" s="162">
        <v>623</v>
      </c>
      <c r="V137" s="163">
        <v>466298.35</v>
      </c>
      <c r="W137" s="163">
        <v>0</v>
      </c>
      <c r="X137" s="163">
        <v>0</v>
      </c>
      <c r="Y137" s="163">
        <v>0</v>
      </c>
      <c r="Z137" s="163">
        <v>0</v>
      </c>
      <c r="AA137" s="163">
        <v>0</v>
      </c>
      <c r="AB137" s="163">
        <v>0</v>
      </c>
      <c r="AC137" s="163">
        <f t="shared" si="27"/>
        <v>466298.35</v>
      </c>
      <c r="AD137" s="164">
        <f t="shared" si="26"/>
        <v>748.47</v>
      </c>
      <c r="AE137" s="164">
        <f t="shared" si="32"/>
        <v>125.17</v>
      </c>
      <c r="AF137" s="164">
        <f t="shared" si="28"/>
        <v>77980.91</v>
      </c>
      <c r="AG137" s="169">
        <f>AF137/AF$424</f>
        <v>2.9449673670607091</v>
      </c>
      <c r="AH137" s="165">
        <f t="shared" si="29"/>
        <v>36812092.088258862</v>
      </c>
      <c r="AI137" s="166"/>
      <c r="AJ137" s="157" t="b">
        <f t="shared" si="31"/>
        <v>0</v>
      </c>
      <c r="AK137" s="149"/>
      <c r="AM137" s="149"/>
    </row>
    <row r="138" spans="1:39" hidden="1" x14ac:dyDescent="0.25">
      <c r="A138" s="167">
        <f t="shared" si="30"/>
        <v>0</v>
      </c>
      <c r="B138" s="186">
        <v>2135</v>
      </c>
      <c r="C138" s="159" t="s">
        <v>129</v>
      </c>
      <c r="D138" s="159">
        <v>405</v>
      </c>
      <c r="E138" s="159">
        <v>434212.41</v>
      </c>
      <c r="F138" s="159">
        <v>0</v>
      </c>
      <c r="G138" s="159">
        <v>0</v>
      </c>
      <c r="H138" s="159">
        <v>0</v>
      </c>
      <c r="I138" s="159">
        <v>0</v>
      </c>
      <c r="J138" s="159">
        <v>0</v>
      </c>
      <c r="K138" s="159">
        <v>0</v>
      </c>
      <c r="L138" s="159">
        <v>434212.41</v>
      </c>
      <c r="M138" s="159">
        <v>1072.1300000000001</v>
      </c>
      <c r="N138" s="159">
        <v>472.64</v>
      </c>
      <c r="O138" s="304">
        <v>191419.19999999998</v>
      </c>
      <c r="P138" s="159">
        <v>23</v>
      </c>
      <c r="Q138" s="160">
        <v>162418.16</v>
      </c>
      <c r="R138" s="211"/>
      <c r="S138" s="161">
        <v>2135</v>
      </c>
      <c r="T138" s="159" t="s">
        <v>129</v>
      </c>
      <c r="U138" s="162">
        <v>400</v>
      </c>
      <c r="V138" s="163">
        <v>465586.86</v>
      </c>
      <c r="W138" s="163">
        <v>0</v>
      </c>
      <c r="X138" s="163">
        <v>0</v>
      </c>
      <c r="Y138" s="163">
        <v>0</v>
      </c>
      <c r="Z138" s="163">
        <v>0</v>
      </c>
      <c r="AA138" s="163">
        <v>0</v>
      </c>
      <c r="AB138" s="163">
        <v>0</v>
      </c>
      <c r="AC138" s="163">
        <f t="shared" si="27"/>
        <v>465586.86</v>
      </c>
      <c r="AD138" s="164">
        <f t="shared" si="26"/>
        <v>1163.97</v>
      </c>
      <c r="AE138" s="164">
        <f t="shared" si="32"/>
        <v>540.66999999999996</v>
      </c>
      <c r="AF138" s="164">
        <f t="shared" si="28"/>
        <v>216267.99999999997</v>
      </c>
      <c r="AG138" s="169">
        <f>AF138/AF$424</f>
        <v>8.1674117747469896</v>
      </c>
      <c r="AH138" s="165">
        <f t="shared" si="29"/>
        <v>102092647.18433738</v>
      </c>
      <c r="AI138" s="166"/>
      <c r="AJ138" s="157" t="b">
        <f t="shared" si="31"/>
        <v>0</v>
      </c>
      <c r="AK138" s="149"/>
      <c r="AM138" s="149"/>
    </row>
    <row r="139" spans="1:39" hidden="1" x14ac:dyDescent="0.25">
      <c r="A139" s="167">
        <f t="shared" si="30"/>
        <v>0</v>
      </c>
      <c r="B139" s="186">
        <v>2142</v>
      </c>
      <c r="C139" s="159" t="s">
        <v>130</v>
      </c>
      <c r="D139" s="159">
        <v>164</v>
      </c>
      <c r="E139" s="159">
        <v>115117.55</v>
      </c>
      <c r="F139" s="159">
        <v>0</v>
      </c>
      <c r="G139" s="159">
        <v>0</v>
      </c>
      <c r="H139" s="159">
        <v>0</v>
      </c>
      <c r="I139" s="159">
        <v>0</v>
      </c>
      <c r="J139" s="159">
        <v>0</v>
      </c>
      <c r="K139" s="159">
        <v>0</v>
      </c>
      <c r="L139" s="159">
        <v>115117.55</v>
      </c>
      <c r="M139" s="159">
        <v>701.94</v>
      </c>
      <c r="N139" s="159">
        <v>102.45</v>
      </c>
      <c r="O139" s="304">
        <v>16801.8</v>
      </c>
      <c r="P139" s="159">
        <v>116</v>
      </c>
      <c r="Q139" s="160">
        <v>14256.24</v>
      </c>
      <c r="R139" s="211"/>
      <c r="S139" s="161">
        <v>2142</v>
      </c>
      <c r="T139" s="159" t="s">
        <v>130</v>
      </c>
      <c r="U139" s="162">
        <v>167</v>
      </c>
      <c r="V139" s="163">
        <v>169786.1</v>
      </c>
      <c r="W139" s="163">
        <v>0</v>
      </c>
      <c r="X139" s="163">
        <v>0</v>
      </c>
      <c r="Y139" s="163">
        <v>0</v>
      </c>
      <c r="Z139" s="163">
        <v>0</v>
      </c>
      <c r="AA139" s="163">
        <v>0</v>
      </c>
      <c r="AB139" s="163">
        <v>0</v>
      </c>
      <c r="AC139" s="163">
        <f t="shared" si="27"/>
        <v>169786.1</v>
      </c>
      <c r="AD139" s="164">
        <f t="shared" si="26"/>
        <v>1016.68</v>
      </c>
      <c r="AE139" s="164">
        <f t="shared" si="32"/>
        <v>393.38</v>
      </c>
      <c r="AF139" s="164">
        <f t="shared" si="28"/>
        <v>65694.460000000006</v>
      </c>
      <c r="AG139" s="169">
        <f>AF139/AF$424</f>
        <v>2.4809666993713599</v>
      </c>
      <c r="AH139" s="165">
        <f t="shared" si="29"/>
        <v>31012083.742141999</v>
      </c>
      <c r="AI139" s="166"/>
      <c r="AJ139" s="157" t="b">
        <f t="shared" si="31"/>
        <v>0</v>
      </c>
      <c r="AK139" s="149"/>
      <c r="AM139" s="149"/>
    </row>
    <row r="140" spans="1:39" hidden="1" x14ac:dyDescent="0.25">
      <c r="A140" s="167">
        <f t="shared" si="30"/>
        <v>0</v>
      </c>
      <c r="B140" s="186">
        <v>2184</v>
      </c>
      <c r="C140" s="159" t="s">
        <v>132</v>
      </c>
      <c r="D140" s="159">
        <v>936</v>
      </c>
      <c r="E140" s="159">
        <v>809431.42</v>
      </c>
      <c r="F140" s="159">
        <v>0</v>
      </c>
      <c r="G140" s="159">
        <v>0</v>
      </c>
      <c r="H140" s="159">
        <v>0</v>
      </c>
      <c r="I140" s="159">
        <v>0</v>
      </c>
      <c r="J140" s="159">
        <v>0</v>
      </c>
      <c r="K140" s="159">
        <v>0</v>
      </c>
      <c r="L140" s="159">
        <v>809431.42</v>
      </c>
      <c r="M140" s="159">
        <v>864.78</v>
      </c>
      <c r="N140" s="159">
        <v>0</v>
      </c>
      <c r="O140" s="304">
        <v>0</v>
      </c>
      <c r="P140" s="159"/>
      <c r="Q140" s="160">
        <v>0</v>
      </c>
      <c r="R140" s="211"/>
      <c r="S140" s="170">
        <v>2184</v>
      </c>
      <c r="T140" s="171" t="s">
        <v>132</v>
      </c>
      <c r="U140" s="172">
        <v>962</v>
      </c>
      <c r="V140" s="173">
        <v>884046.42</v>
      </c>
      <c r="W140" s="173">
        <v>0</v>
      </c>
      <c r="X140" s="173">
        <v>0</v>
      </c>
      <c r="Y140" s="173">
        <v>0</v>
      </c>
      <c r="Z140" s="173">
        <v>0</v>
      </c>
      <c r="AA140" s="173">
        <v>0</v>
      </c>
      <c r="AB140" s="173">
        <v>0</v>
      </c>
      <c r="AC140" s="173">
        <f t="shared" si="27"/>
        <v>884046.42</v>
      </c>
      <c r="AD140" s="177">
        <v>0</v>
      </c>
      <c r="AE140" s="173">
        <f t="shared" si="32"/>
        <v>0</v>
      </c>
      <c r="AF140" s="173">
        <f t="shared" si="28"/>
        <v>0</v>
      </c>
      <c r="AG140" s="173"/>
      <c r="AH140" s="165">
        <f t="shared" si="29"/>
        <v>0</v>
      </c>
      <c r="AI140" s="166"/>
      <c r="AJ140" s="157">
        <f t="shared" si="31"/>
        <v>0</v>
      </c>
      <c r="AK140" s="149"/>
      <c r="AM140" s="149"/>
    </row>
    <row r="141" spans="1:39" hidden="1" x14ac:dyDescent="0.25">
      <c r="A141" s="167">
        <f t="shared" si="30"/>
        <v>0</v>
      </c>
      <c r="B141" s="186">
        <v>2212</v>
      </c>
      <c r="C141" s="159" t="s">
        <v>134</v>
      </c>
      <c r="D141" s="159">
        <v>109</v>
      </c>
      <c r="E141" s="159">
        <v>83578.880000000005</v>
      </c>
      <c r="F141" s="159">
        <v>0</v>
      </c>
      <c r="G141" s="159">
        <v>0</v>
      </c>
      <c r="H141" s="159">
        <v>0</v>
      </c>
      <c r="I141" s="159">
        <v>0</v>
      </c>
      <c r="J141" s="159">
        <v>0</v>
      </c>
      <c r="K141" s="159">
        <v>0</v>
      </c>
      <c r="L141" s="159">
        <v>83578.880000000005</v>
      </c>
      <c r="M141" s="159">
        <v>766.78</v>
      </c>
      <c r="N141" s="159">
        <v>167.29</v>
      </c>
      <c r="O141" s="304">
        <v>18234.61</v>
      </c>
      <c r="P141" s="159">
        <v>114</v>
      </c>
      <c r="Q141" s="160">
        <v>15471.97</v>
      </c>
      <c r="R141" s="211"/>
      <c r="S141" s="161">
        <v>2212</v>
      </c>
      <c r="T141" s="159" t="s">
        <v>134</v>
      </c>
      <c r="U141" s="162">
        <v>114</v>
      </c>
      <c r="V141" s="163">
        <v>84069.39</v>
      </c>
      <c r="W141" s="163">
        <v>0</v>
      </c>
      <c r="X141" s="163">
        <v>0</v>
      </c>
      <c r="Y141" s="163">
        <v>0</v>
      </c>
      <c r="Z141" s="163">
        <v>0</v>
      </c>
      <c r="AA141" s="163">
        <v>0</v>
      </c>
      <c r="AB141" s="163">
        <v>0</v>
      </c>
      <c r="AC141" s="163">
        <f t="shared" si="27"/>
        <v>84069.39</v>
      </c>
      <c r="AD141" s="164">
        <f t="shared" ref="AD141:AD172" si="33">ROUND((AC141/U141),2)</f>
        <v>737.45</v>
      </c>
      <c r="AE141" s="164">
        <f t="shared" si="32"/>
        <v>114.15</v>
      </c>
      <c r="AF141" s="164">
        <f t="shared" si="28"/>
        <v>13013.1</v>
      </c>
      <c r="AG141" s="169">
        <f>AF141/AF$424</f>
        <v>0.4914427754728396</v>
      </c>
      <c r="AH141" s="165">
        <f t="shared" si="29"/>
        <v>6143034.6934104953</v>
      </c>
      <c r="AI141" s="166"/>
      <c r="AJ141" s="157" t="b">
        <f t="shared" si="31"/>
        <v>0</v>
      </c>
      <c r="AK141" s="149"/>
      <c r="AM141" s="149"/>
    </row>
    <row r="142" spans="1:39" hidden="1" x14ac:dyDescent="0.25">
      <c r="A142" s="167">
        <f t="shared" si="30"/>
        <v>0</v>
      </c>
      <c r="B142" s="186">
        <v>2217</v>
      </c>
      <c r="C142" s="159" t="s">
        <v>135</v>
      </c>
      <c r="D142" s="159">
        <v>2062</v>
      </c>
      <c r="E142" s="159">
        <v>781376.68</v>
      </c>
      <c r="F142" s="159">
        <v>0</v>
      </c>
      <c r="G142" s="159">
        <v>0</v>
      </c>
      <c r="H142" s="159">
        <v>0</v>
      </c>
      <c r="I142" s="159">
        <v>0</v>
      </c>
      <c r="J142" s="159">
        <v>0</v>
      </c>
      <c r="K142" s="159">
        <v>0</v>
      </c>
      <c r="L142" s="159">
        <v>781376.68</v>
      </c>
      <c r="M142" s="159">
        <v>378.94</v>
      </c>
      <c r="N142" s="159">
        <v>0</v>
      </c>
      <c r="O142" s="304">
        <v>0</v>
      </c>
      <c r="P142" s="159"/>
      <c r="Q142" s="160">
        <v>0</v>
      </c>
      <c r="R142" s="211"/>
      <c r="S142" s="170">
        <v>2217</v>
      </c>
      <c r="T142" s="171" t="s">
        <v>135</v>
      </c>
      <c r="U142" s="172">
        <v>2044</v>
      </c>
      <c r="V142" s="173">
        <v>731977.7</v>
      </c>
      <c r="W142" s="173">
        <v>0</v>
      </c>
      <c r="X142" s="173">
        <v>0</v>
      </c>
      <c r="Y142" s="173">
        <v>0</v>
      </c>
      <c r="Z142" s="173">
        <v>0</v>
      </c>
      <c r="AA142" s="173">
        <v>0</v>
      </c>
      <c r="AB142" s="173">
        <v>0</v>
      </c>
      <c r="AC142" s="173">
        <f t="shared" si="27"/>
        <v>731977.7</v>
      </c>
      <c r="AD142" s="173">
        <f t="shared" si="33"/>
        <v>358.11</v>
      </c>
      <c r="AE142" s="173">
        <f t="shared" si="32"/>
        <v>0</v>
      </c>
      <c r="AF142" s="173">
        <f t="shared" si="28"/>
        <v>0</v>
      </c>
      <c r="AG142" s="173"/>
      <c r="AH142" s="165">
        <f t="shared" si="29"/>
        <v>0</v>
      </c>
      <c r="AI142" s="166"/>
      <c r="AJ142" s="157">
        <f t="shared" si="31"/>
        <v>0</v>
      </c>
      <c r="AK142" s="149"/>
      <c r="AM142" s="149"/>
    </row>
    <row r="143" spans="1:39" hidden="1" x14ac:dyDescent="0.25">
      <c r="A143" s="167">
        <f t="shared" si="30"/>
        <v>0</v>
      </c>
      <c r="B143" s="186">
        <v>2226</v>
      </c>
      <c r="C143" s="159" t="s">
        <v>136</v>
      </c>
      <c r="D143" s="159">
        <v>245</v>
      </c>
      <c r="E143" s="159">
        <v>98286.69</v>
      </c>
      <c r="F143" s="159">
        <v>0</v>
      </c>
      <c r="G143" s="159">
        <v>0</v>
      </c>
      <c r="H143" s="159">
        <v>0</v>
      </c>
      <c r="I143" s="159">
        <v>0</v>
      </c>
      <c r="J143" s="159">
        <v>0</v>
      </c>
      <c r="K143" s="159">
        <v>0</v>
      </c>
      <c r="L143" s="159">
        <v>98286.69</v>
      </c>
      <c r="M143" s="159">
        <v>401.17</v>
      </c>
      <c r="N143" s="159">
        <v>0</v>
      </c>
      <c r="O143" s="304">
        <v>0</v>
      </c>
      <c r="P143" s="159"/>
      <c r="Q143" s="160">
        <v>0</v>
      </c>
      <c r="R143" s="211"/>
      <c r="S143" s="161">
        <v>2226</v>
      </c>
      <c r="T143" s="159" t="s">
        <v>136</v>
      </c>
      <c r="U143" s="162">
        <v>245</v>
      </c>
      <c r="V143" s="163">
        <v>97026.25</v>
      </c>
      <c r="W143" s="163">
        <v>0</v>
      </c>
      <c r="X143" s="163">
        <v>0</v>
      </c>
      <c r="Y143" s="163">
        <v>0</v>
      </c>
      <c r="Z143" s="163">
        <v>0</v>
      </c>
      <c r="AA143" s="163">
        <v>0</v>
      </c>
      <c r="AB143" s="163">
        <v>0</v>
      </c>
      <c r="AC143" s="163">
        <f t="shared" si="27"/>
        <v>97026.25</v>
      </c>
      <c r="AD143" s="164">
        <f t="shared" si="33"/>
        <v>396.03</v>
      </c>
      <c r="AE143" s="164">
        <f t="shared" si="32"/>
        <v>0</v>
      </c>
      <c r="AF143" s="164">
        <f t="shared" si="28"/>
        <v>0</v>
      </c>
      <c r="AG143" s="164"/>
      <c r="AH143" s="165">
        <f t="shared" si="29"/>
        <v>0</v>
      </c>
      <c r="AI143" s="166"/>
      <c r="AJ143" s="157">
        <f t="shared" si="31"/>
        <v>0</v>
      </c>
      <c r="AK143" s="149"/>
      <c r="AM143" s="149"/>
    </row>
    <row r="144" spans="1:39" hidden="1" x14ac:dyDescent="0.25">
      <c r="A144" s="167">
        <f t="shared" si="30"/>
        <v>0</v>
      </c>
      <c r="B144" s="186">
        <v>2233</v>
      </c>
      <c r="C144" s="159" t="s">
        <v>137</v>
      </c>
      <c r="D144" s="159">
        <v>878</v>
      </c>
      <c r="E144" s="159">
        <v>621651.13</v>
      </c>
      <c r="F144" s="159">
        <v>0</v>
      </c>
      <c r="G144" s="159">
        <v>0</v>
      </c>
      <c r="H144" s="159">
        <v>0</v>
      </c>
      <c r="I144" s="159">
        <v>0</v>
      </c>
      <c r="J144" s="159">
        <v>0</v>
      </c>
      <c r="K144" s="159">
        <v>0</v>
      </c>
      <c r="L144" s="159">
        <v>621651.13</v>
      </c>
      <c r="M144" s="159">
        <v>708.03</v>
      </c>
      <c r="N144" s="159">
        <v>108.54</v>
      </c>
      <c r="O144" s="304">
        <v>95298.12000000001</v>
      </c>
      <c r="P144" s="159">
        <v>62</v>
      </c>
      <c r="Q144" s="160">
        <v>80859.94</v>
      </c>
      <c r="R144" s="211"/>
      <c r="S144" s="161">
        <v>2233</v>
      </c>
      <c r="T144" s="159" t="s">
        <v>137</v>
      </c>
      <c r="U144" s="162">
        <v>893</v>
      </c>
      <c r="V144" s="163">
        <v>656939.59</v>
      </c>
      <c r="W144" s="163">
        <v>0</v>
      </c>
      <c r="X144" s="163">
        <v>0</v>
      </c>
      <c r="Y144" s="163">
        <v>0</v>
      </c>
      <c r="Z144" s="163">
        <v>0</v>
      </c>
      <c r="AA144" s="163">
        <v>0</v>
      </c>
      <c r="AB144" s="163">
        <v>0</v>
      </c>
      <c r="AC144" s="163">
        <f t="shared" si="27"/>
        <v>656939.59</v>
      </c>
      <c r="AD144" s="164">
        <f t="shared" si="33"/>
        <v>735.65</v>
      </c>
      <c r="AE144" s="164">
        <f t="shared" si="32"/>
        <v>112.35</v>
      </c>
      <c r="AF144" s="164">
        <f t="shared" si="28"/>
        <v>100328.54999999999</v>
      </c>
      <c r="AG144" s="169">
        <f>AF144/AF$424</f>
        <v>3.7889312363053813</v>
      </c>
      <c r="AH144" s="165">
        <f t="shared" si="29"/>
        <v>47361640.453817263</v>
      </c>
      <c r="AI144" s="166"/>
      <c r="AJ144" s="157" t="b">
        <f t="shared" si="31"/>
        <v>0</v>
      </c>
      <c r="AK144" s="149"/>
      <c r="AM144" s="149"/>
    </row>
    <row r="145" spans="1:39" hidden="1" x14ac:dyDescent="0.25">
      <c r="A145" s="167">
        <f t="shared" si="30"/>
        <v>0</v>
      </c>
      <c r="B145" s="186">
        <v>2289</v>
      </c>
      <c r="C145" s="159" t="s">
        <v>139</v>
      </c>
      <c r="D145" s="159">
        <v>22573</v>
      </c>
      <c r="E145" s="159">
        <v>6287540.4199999999</v>
      </c>
      <c r="F145" s="159">
        <v>82060</v>
      </c>
      <c r="G145" s="159">
        <v>0</v>
      </c>
      <c r="H145" s="159">
        <v>0</v>
      </c>
      <c r="I145" s="159">
        <v>0</v>
      </c>
      <c r="J145" s="159">
        <v>0</v>
      </c>
      <c r="K145" s="159">
        <v>0</v>
      </c>
      <c r="L145" s="159">
        <v>6205480.4199999999</v>
      </c>
      <c r="M145" s="159">
        <v>274.91000000000003</v>
      </c>
      <c r="N145" s="159">
        <v>0</v>
      </c>
      <c r="O145" s="304">
        <v>0</v>
      </c>
      <c r="P145" s="159"/>
      <c r="Q145" s="160">
        <v>0</v>
      </c>
      <c r="R145" s="211"/>
      <c r="S145" s="170">
        <v>2289</v>
      </c>
      <c r="T145" s="171" t="s">
        <v>139</v>
      </c>
      <c r="U145" s="172">
        <v>22538</v>
      </c>
      <c r="V145" s="173">
        <v>6516297.7000000002</v>
      </c>
      <c r="W145" s="173">
        <v>89312.55</v>
      </c>
      <c r="X145" s="173">
        <v>0</v>
      </c>
      <c r="Y145" s="173">
        <v>0</v>
      </c>
      <c r="Z145" s="173">
        <v>0</v>
      </c>
      <c r="AA145" s="173">
        <v>0</v>
      </c>
      <c r="AB145" s="173">
        <v>0</v>
      </c>
      <c r="AC145" s="173">
        <f t="shared" si="27"/>
        <v>6426985.1500000004</v>
      </c>
      <c r="AD145" s="173">
        <f t="shared" si="33"/>
        <v>285.16000000000003</v>
      </c>
      <c r="AE145" s="173">
        <f t="shared" si="32"/>
        <v>0</v>
      </c>
      <c r="AF145" s="173">
        <f t="shared" si="28"/>
        <v>0</v>
      </c>
      <c r="AG145" s="173"/>
      <c r="AH145" s="165">
        <f t="shared" si="29"/>
        <v>0</v>
      </c>
      <c r="AI145" s="166"/>
      <c r="AJ145" s="157">
        <f t="shared" si="31"/>
        <v>0</v>
      </c>
      <c r="AK145" s="149"/>
      <c r="AM145" s="149"/>
    </row>
    <row r="146" spans="1:39" hidden="1" x14ac:dyDescent="0.25">
      <c r="A146" s="167">
        <f t="shared" si="30"/>
        <v>0</v>
      </c>
      <c r="B146" s="186">
        <v>2310</v>
      </c>
      <c r="C146" s="159" t="s">
        <v>142</v>
      </c>
      <c r="D146" s="159">
        <v>253</v>
      </c>
      <c r="E146" s="159">
        <v>128206.46</v>
      </c>
      <c r="F146" s="159">
        <v>0</v>
      </c>
      <c r="G146" s="159">
        <v>0</v>
      </c>
      <c r="H146" s="159">
        <v>0</v>
      </c>
      <c r="I146" s="159">
        <v>0</v>
      </c>
      <c r="J146" s="159">
        <v>0</v>
      </c>
      <c r="K146" s="159">
        <v>0</v>
      </c>
      <c r="L146" s="159">
        <v>128206.46</v>
      </c>
      <c r="M146" s="159">
        <v>506.74</v>
      </c>
      <c r="N146" s="159">
        <v>0</v>
      </c>
      <c r="O146" s="304">
        <v>0</v>
      </c>
      <c r="P146" s="159"/>
      <c r="Q146" s="160">
        <v>0</v>
      </c>
      <c r="R146" s="211"/>
      <c r="S146" s="161">
        <v>2310</v>
      </c>
      <c r="T146" s="159" t="s">
        <v>142</v>
      </c>
      <c r="U146" s="162">
        <v>254</v>
      </c>
      <c r="V146" s="163">
        <v>139663.53</v>
      </c>
      <c r="W146" s="163">
        <v>0</v>
      </c>
      <c r="X146" s="163">
        <v>0</v>
      </c>
      <c r="Y146" s="163">
        <v>0</v>
      </c>
      <c r="Z146" s="163">
        <v>0</v>
      </c>
      <c r="AA146" s="163">
        <v>0</v>
      </c>
      <c r="AB146" s="163">
        <v>0</v>
      </c>
      <c r="AC146" s="163">
        <f t="shared" si="27"/>
        <v>139663.53</v>
      </c>
      <c r="AD146" s="164">
        <f t="shared" si="33"/>
        <v>549.86</v>
      </c>
      <c r="AE146" s="164">
        <f t="shared" si="32"/>
        <v>0</v>
      </c>
      <c r="AF146" s="164">
        <f t="shared" si="28"/>
        <v>0</v>
      </c>
      <c r="AG146" s="164"/>
      <c r="AH146" s="165">
        <f t="shared" si="29"/>
        <v>0</v>
      </c>
      <c r="AI146" s="166"/>
      <c r="AJ146" s="157">
        <f t="shared" si="31"/>
        <v>0</v>
      </c>
      <c r="AK146" s="149"/>
      <c r="AM146" s="149"/>
    </row>
    <row r="147" spans="1:39" hidden="1" x14ac:dyDescent="0.25">
      <c r="A147" s="167">
        <f t="shared" si="30"/>
        <v>0</v>
      </c>
      <c r="B147" s="186">
        <v>2296</v>
      </c>
      <c r="C147" s="159" t="s">
        <v>140</v>
      </c>
      <c r="D147" s="159">
        <v>2373</v>
      </c>
      <c r="E147" s="159">
        <v>342611.46</v>
      </c>
      <c r="F147" s="159">
        <v>0</v>
      </c>
      <c r="G147" s="159">
        <v>0</v>
      </c>
      <c r="H147" s="159">
        <v>0</v>
      </c>
      <c r="I147" s="159">
        <v>0</v>
      </c>
      <c r="J147" s="159">
        <v>0</v>
      </c>
      <c r="K147" s="159">
        <v>0</v>
      </c>
      <c r="L147" s="159">
        <v>342611.46</v>
      </c>
      <c r="M147" s="159">
        <v>144.38</v>
      </c>
      <c r="N147" s="159">
        <v>0</v>
      </c>
      <c r="O147" s="304">
        <v>0</v>
      </c>
      <c r="P147" s="159"/>
      <c r="Q147" s="160">
        <v>0</v>
      </c>
      <c r="R147" s="211"/>
      <c r="S147" s="170">
        <v>2296</v>
      </c>
      <c r="T147" s="171" t="s">
        <v>140</v>
      </c>
      <c r="U147" s="172">
        <v>2426</v>
      </c>
      <c r="V147" s="173">
        <v>361397.93</v>
      </c>
      <c r="W147" s="173">
        <v>3240.5</v>
      </c>
      <c r="X147" s="173">
        <v>2.25</v>
      </c>
      <c r="Y147" s="173">
        <v>0</v>
      </c>
      <c r="Z147" s="173">
        <v>0</v>
      </c>
      <c r="AA147" s="173">
        <v>0</v>
      </c>
      <c r="AB147" s="173">
        <v>0</v>
      </c>
      <c r="AC147" s="173">
        <f t="shared" si="27"/>
        <v>358155.18</v>
      </c>
      <c r="AD147" s="173">
        <f t="shared" si="33"/>
        <v>147.63</v>
      </c>
      <c r="AE147" s="173">
        <f t="shared" si="32"/>
        <v>0</v>
      </c>
      <c r="AF147" s="173">
        <f t="shared" si="28"/>
        <v>0</v>
      </c>
      <c r="AG147" s="173"/>
      <c r="AH147" s="165">
        <f t="shared" si="29"/>
        <v>0</v>
      </c>
      <c r="AI147" s="166"/>
      <c r="AJ147" s="157">
        <f t="shared" si="31"/>
        <v>0</v>
      </c>
      <c r="AK147" s="149"/>
      <c r="AM147" s="149"/>
    </row>
    <row r="148" spans="1:39" hidden="1" x14ac:dyDescent="0.25">
      <c r="A148" s="167">
        <f t="shared" si="30"/>
        <v>0</v>
      </c>
      <c r="B148" s="186">
        <v>2303</v>
      </c>
      <c r="C148" s="159" t="s">
        <v>141</v>
      </c>
      <c r="D148" s="159">
        <v>3352</v>
      </c>
      <c r="E148" s="159">
        <v>1022884.77</v>
      </c>
      <c r="F148" s="159">
        <v>0</v>
      </c>
      <c r="G148" s="159">
        <v>6621.11</v>
      </c>
      <c r="H148" s="159">
        <v>0</v>
      </c>
      <c r="I148" s="159">
        <v>0</v>
      </c>
      <c r="J148" s="159">
        <v>0</v>
      </c>
      <c r="K148" s="159">
        <v>0</v>
      </c>
      <c r="L148" s="159">
        <v>1016263.66</v>
      </c>
      <c r="M148" s="159">
        <v>303.18</v>
      </c>
      <c r="N148" s="159">
        <v>0</v>
      </c>
      <c r="O148" s="304">
        <v>0</v>
      </c>
      <c r="P148" s="159"/>
      <c r="Q148" s="160">
        <v>0</v>
      </c>
      <c r="R148" s="211"/>
      <c r="S148" s="170">
        <v>2303</v>
      </c>
      <c r="T148" s="171" t="s">
        <v>141</v>
      </c>
      <c r="U148" s="172">
        <v>3432</v>
      </c>
      <c r="V148" s="173">
        <v>1114216.4099999999</v>
      </c>
      <c r="W148" s="173">
        <v>0</v>
      </c>
      <c r="X148" s="173">
        <v>2253.48</v>
      </c>
      <c r="Y148" s="173">
        <v>0</v>
      </c>
      <c r="Z148" s="173">
        <v>0</v>
      </c>
      <c r="AA148" s="173">
        <v>0</v>
      </c>
      <c r="AB148" s="173">
        <v>0</v>
      </c>
      <c r="AC148" s="173">
        <f t="shared" si="27"/>
        <v>1111962.93</v>
      </c>
      <c r="AD148" s="173">
        <f t="shared" si="33"/>
        <v>324</v>
      </c>
      <c r="AE148" s="173">
        <f t="shared" si="32"/>
        <v>0</v>
      </c>
      <c r="AF148" s="173">
        <f t="shared" si="28"/>
        <v>0</v>
      </c>
      <c r="AG148" s="173"/>
      <c r="AH148" s="165">
        <f t="shared" si="29"/>
        <v>0</v>
      </c>
      <c r="AI148" s="166"/>
      <c r="AJ148" s="157">
        <f t="shared" si="31"/>
        <v>0</v>
      </c>
      <c r="AK148" s="149"/>
      <c r="AM148" s="149"/>
    </row>
    <row r="149" spans="1:39" hidden="1" x14ac:dyDescent="0.25">
      <c r="A149" s="167">
        <f t="shared" si="30"/>
        <v>0</v>
      </c>
      <c r="B149" s="186">
        <v>2394</v>
      </c>
      <c r="C149" s="159" t="s">
        <v>143</v>
      </c>
      <c r="D149" s="159">
        <v>443</v>
      </c>
      <c r="E149" s="159">
        <v>379960.73</v>
      </c>
      <c r="F149" s="159">
        <v>0</v>
      </c>
      <c r="G149" s="159">
        <v>0</v>
      </c>
      <c r="H149" s="159">
        <v>0</v>
      </c>
      <c r="I149" s="159">
        <v>0</v>
      </c>
      <c r="J149" s="159">
        <v>0</v>
      </c>
      <c r="K149" s="159">
        <v>0</v>
      </c>
      <c r="L149" s="159">
        <v>379960.73</v>
      </c>
      <c r="M149" s="159">
        <v>857.7</v>
      </c>
      <c r="N149" s="159">
        <v>258.20999999999998</v>
      </c>
      <c r="O149" s="304">
        <v>114387.02999999998</v>
      </c>
      <c r="P149" s="159">
        <v>51</v>
      </c>
      <c r="Q149" s="160">
        <v>97056.78</v>
      </c>
      <c r="R149" s="211"/>
      <c r="S149" s="161">
        <v>2394</v>
      </c>
      <c r="T149" s="159" t="s">
        <v>143</v>
      </c>
      <c r="U149" s="162">
        <v>427</v>
      </c>
      <c r="V149" s="163">
        <v>370714.07</v>
      </c>
      <c r="W149" s="163">
        <v>0</v>
      </c>
      <c r="X149" s="163">
        <v>0</v>
      </c>
      <c r="Y149" s="163">
        <v>0</v>
      </c>
      <c r="Z149" s="163">
        <v>0</v>
      </c>
      <c r="AA149" s="163">
        <v>0</v>
      </c>
      <c r="AB149" s="163">
        <v>0</v>
      </c>
      <c r="AC149" s="163">
        <f t="shared" si="27"/>
        <v>370714.07</v>
      </c>
      <c r="AD149" s="164">
        <f t="shared" si="33"/>
        <v>868.18</v>
      </c>
      <c r="AE149" s="164">
        <f t="shared" si="32"/>
        <v>244.88</v>
      </c>
      <c r="AF149" s="164">
        <f t="shared" si="28"/>
        <v>104563.76</v>
      </c>
      <c r="AG149" s="169">
        <f>AF149/AF$424</f>
        <v>3.9488749358935138</v>
      </c>
      <c r="AH149" s="165">
        <f t="shared" si="29"/>
        <v>49360936.69866892</v>
      </c>
      <c r="AI149" s="166"/>
      <c r="AJ149" s="157" t="b">
        <f t="shared" si="31"/>
        <v>0</v>
      </c>
      <c r="AK149" s="149"/>
      <c r="AM149" s="149"/>
    </row>
    <row r="150" spans="1:39" hidden="1" x14ac:dyDescent="0.25">
      <c r="A150" s="167">
        <f t="shared" si="30"/>
        <v>0</v>
      </c>
      <c r="B150" s="186">
        <v>2415</v>
      </c>
      <c r="C150" s="159" t="s">
        <v>144</v>
      </c>
      <c r="D150" s="159">
        <v>312</v>
      </c>
      <c r="E150" s="159">
        <v>170807.73</v>
      </c>
      <c r="F150" s="159">
        <v>0</v>
      </c>
      <c r="G150" s="159">
        <v>0</v>
      </c>
      <c r="H150" s="159">
        <v>0</v>
      </c>
      <c r="I150" s="159">
        <v>0</v>
      </c>
      <c r="J150" s="159">
        <v>0</v>
      </c>
      <c r="K150" s="159">
        <v>0</v>
      </c>
      <c r="L150" s="159">
        <v>170807.73</v>
      </c>
      <c r="M150" s="159">
        <v>547.46</v>
      </c>
      <c r="N150" s="159">
        <v>0</v>
      </c>
      <c r="O150" s="304">
        <v>0</v>
      </c>
      <c r="P150" s="159"/>
      <c r="Q150" s="160">
        <v>0</v>
      </c>
      <c r="R150" s="211"/>
      <c r="S150" s="161">
        <v>2415</v>
      </c>
      <c r="T150" s="159" t="s">
        <v>144</v>
      </c>
      <c r="U150" s="162">
        <v>270</v>
      </c>
      <c r="V150" s="163">
        <v>169431.8</v>
      </c>
      <c r="W150" s="163">
        <v>0</v>
      </c>
      <c r="X150" s="163">
        <v>0</v>
      </c>
      <c r="Y150" s="163">
        <v>0</v>
      </c>
      <c r="Z150" s="163">
        <v>0</v>
      </c>
      <c r="AA150" s="163">
        <v>0</v>
      </c>
      <c r="AB150" s="163">
        <v>0</v>
      </c>
      <c r="AC150" s="163">
        <f t="shared" si="27"/>
        <v>169431.8</v>
      </c>
      <c r="AD150" s="164">
        <f t="shared" si="33"/>
        <v>627.53</v>
      </c>
      <c r="AE150" s="164">
        <f t="shared" si="32"/>
        <v>4.2300000000000004</v>
      </c>
      <c r="AF150" s="164">
        <f t="shared" si="28"/>
        <v>1142.1000000000001</v>
      </c>
      <c r="AG150" s="169">
        <f>AF150/AF$424</f>
        <v>4.3131674533165056E-2</v>
      </c>
      <c r="AH150" s="165">
        <f t="shared" si="29"/>
        <v>539145.93166456325</v>
      </c>
      <c r="AI150" s="166"/>
      <c r="AJ150" s="157" t="b">
        <f t="shared" si="31"/>
        <v>0</v>
      </c>
      <c r="AK150" s="149"/>
      <c r="AM150" s="149"/>
    </row>
    <row r="151" spans="1:39" hidden="1" x14ac:dyDescent="0.25">
      <c r="A151" s="167">
        <f t="shared" si="30"/>
        <v>0</v>
      </c>
      <c r="B151" s="186">
        <v>2420</v>
      </c>
      <c r="C151" s="159" t="s">
        <v>145</v>
      </c>
      <c r="D151" s="159">
        <v>4692</v>
      </c>
      <c r="E151" s="159">
        <v>2367972.6800000002</v>
      </c>
      <c r="F151" s="159">
        <v>8301.17</v>
      </c>
      <c r="G151" s="159">
        <v>0</v>
      </c>
      <c r="H151" s="159">
        <v>5958.61</v>
      </c>
      <c r="I151" s="159">
        <v>0</v>
      </c>
      <c r="J151" s="159">
        <v>0</v>
      </c>
      <c r="K151" s="159">
        <v>0</v>
      </c>
      <c r="L151" s="159">
        <v>2353712.9000000004</v>
      </c>
      <c r="M151" s="159">
        <v>501.64</v>
      </c>
      <c r="N151" s="159">
        <v>0</v>
      </c>
      <c r="O151" s="304">
        <v>0</v>
      </c>
      <c r="P151" s="159"/>
      <c r="Q151" s="160">
        <v>0</v>
      </c>
      <c r="R151" s="211"/>
      <c r="S151" s="170">
        <v>2420</v>
      </c>
      <c r="T151" s="171" t="s">
        <v>145</v>
      </c>
      <c r="U151" s="172">
        <v>4853</v>
      </c>
      <c r="V151" s="173">
        <v>2435251.7000000002</v>
      </c>
      <c r="W151" s="173">
        <v>6668.8</v>
      </c>
      <c r="X151" s="173">
        <v>0</v>
      </c>
      <c r="Y151" s="173">
        <v>10992.37</v>
      </c>
      <c r="Z151" s="173">
        <v>0</v>
      </c>
      <c r="AA151" s="173">
        <v>0</v>
      </c>
      <c r="AB151" s="173">
        <v>0</v>
      </c>
      <c r="AC151" s="173">
        <f t="shared" si="27"/>
        <v>2417590.5300000003</v>
      </c>
      <c r="AD151" s="173">
        <f t="shared" si="33"/>
        <v>498.16</v>
      </c>
      <c r="AE151" s="173">
        <f t="shared" si="32"/>
        <v>0</v>
      </c>
      <c r="AF151" s="173">
        <f t="shared" si="28"/>
        <v>0</v>
      </c>
      <c r="AG151" s="173"/>
      <c r="AH151" s="165">
        <f t="shared" si="29"/>
        <v>0</v>
      </c>
      <c r="AI151" s="166"/>
      <c r="AJ151" s="157">
        <f t="shared" si="31"/>
        <v>0</v>
      </c>
      <c r="AK151" s="149"/>
      <c r="AM151" s="149"/>
    </row>
    <row r="152" spans="1:39" hidden="1" x14ac:dyDescent="0.25">
      <c r="A152" s="167">
        <f t="shared" si="30"/>
        <v>0</v>
      </c>
      <c r="B152" s="186">
        <v>2443</v>
      </c>
      <c r="C152" s="159" t="s">
        <v>148</v>
      </c>
      <c r="D152" s="159">
        <v>2057</v>
      </c>
      <c r="E152" s="159">
        <v>415636.52</v>
      </c>
      <c r="F152" s="159">
        <v>0</v>
      </c>
      <c r="G152" s="159">
        <v>0</v>
      </c>
      <c r="H152" s="159">
        <v>4733.1899999999996</v>
      </c>
      <c r="I152" s="159">
        <v>0</v>
      </c>
      <c r="J152" s="159">
        <v>0</v>
      </c>
      <c r="K152" s="159">
        <v>0</v>
      </c>
      <c r="L152" s="159">
        <v>410903.33</v>
      </c>
      <c r="M152" s="159">
        <v>199.76</v>
      </c>
      <c r="N152" s="159">
        <v>0</v>
      </c>
      <c r="O152" s="304">
        <v>0</v>
      </c>
      <c r="P152" s="159"/>
      <c r="Q152" s="160">
        <v>0</v>
      </c>
      <c r="R152" s="211"/>
      <c r="S152" s="161">
        <v>2443</v>
      </c>
      <c r="T152" s="159" t="s">
        <v>148</v>
      </c>
      <c r="U152" s="162">
        <v>2050</v>
      </c>
      <c r="V152" s="163">
        <v>432322.49</v>
      </c>
      <c r="W152" s="163">
        <v>0</v>
      </c>
      <c r="X152" s="163">
        <v>0</v>
      </c>
      <c r="Y152" s="163">
        <v>2866.38</v>
      </c>
      <c r="Z152" s="163">
        <v>0</v>
      </c>
      <c r="AA152" s="163">
        <v>0</v>
      </c>
      <c r="AB152" s="163">
        <v>0</v>
      </c>
      <c r="AC152" s="163">
        <f t="shared" si="27"/>
        <v>429456.11</v>
      </c>
      <c r="AD152" s="164">
        <f t="shared" si="33"/>
        <v>209.49</v>
      </c>
      <c r="AE152" s="164">
        <f t="shared" si="32"/>
        <v>0</v>
      </c>
      <c r="AF152" s="164">
        <f t="shared" si="28"/>
        <v>0</v>
      </c>
      <c r="AG152" s="164"/>
      <c r="AH152" s="165">
        <f t="shared" si="29"/>
        <v>0</v>
      </c>
      <c r="AI152" s="166"/>
      <c r="AJ152" s="157">
        <f t="shared" si="31"/>
        <v>0</v>
      </c>
      <c r="AK152" s="149"/>
      <c r="AM152" s="149"/>
    </row>
    <row r="153" spans="1:39" hidden="1" x14ac:dyDescent="0.25">
      <c r="A153" s="167">
        <f t="shared" si="30"/>
        <v>0</v>
      </c>
      <c r="B153" s="186">
        <v>2436</v>
      </c>
      <c r="C153" s="159" t="s">
        <v>147</v>
      </c>
      <c r="D153" s="159">
        <v>1529</v>
      </c>
      <c r="E153" s="159">
        <v>607283.52</v>
      </c>
      <c r="F153" s="159">
        <v>0</v>
      </c>
      <c r="G153" s="159">
        <v>0</v>
      </c>
      <c r="H153" s="159">
        <v>12405.11</v>
      </c>
      <c r="I153" s="159">
        <v>0</v>
      </c>
      <c r="J153" s="159">
        <v>0</v>
      </c>
      <c r="K153" s="159">
        <v>0</v>
      </c>
      <c r="L153" s="159">
        <v>594878.41</v>
      </c>
      <c r="M153" s="159">
        <v>389.06</v>
      </c>
      <c r="N153" s="159">
        <v>0</v>
      </c>
      <c r="O153" s="304">
        <v>0</v>
      </c>
      <c r="P153" s="159"/>
      <c r="Q153" s="160">
        <v>0</v>
      </c>
      <c r="R153" s="211"/>
      <c r="S153" s="161">
        <v>2436</v>
      </c>
      <c r="T153" s="159" t="s">
        <v>147</v>
      </c>
      <c r="U153" s="162">
        <v>1514</v>
      </c>
      <c r="V153" s="163">
        <v>656047.18000000005</v>
      </c>
      <c r="W153" s="163">
        <v>0</v>
      </c>
      <c r="X153" s="163">
        <v>0</v>
      </c>
      <c r="Y153" s="163">
        <v>20217.080000000002</v>
      </c>
      <c r="Z153" s="163">
        <v>0</v>
      </c>
      <c r="AA153" s="163">
        <v>0</v>
      </c>
      <c r="AB153" s="163">
        <v>0</v>
      </c>
      <c r="AC153" s="163">
        <f t="shared" si="27"/>
        <v>635830.10000000009</v>
      </c>
      <c r="AD153" s="164">
        <f t="shared" si="33"/>
        <v>419.97</v>
      </c>
      <c r="AE153" s="164">
        <f t="shared" si="32"/>
        <v>0</v>
      </c>
      <c r="AF153" s="164">
        <f t="shared" si="28"/>
        <v>0</v>
      </c>
      <c r="AG153" s="164"/>
      <c r="AH153" s="165">
        <f t="shared" si="29"/>
        <v>0</v>
      </c>
      <c r="AI153" s="166"/>
      <c r="AJ153" s="157">
        <f t="shared" si="31"/>
        <v>0</v>
      </c>
      <c r="AK153" s="149"/>
      <c r="AM153" s="149"/>
    </row>
    <row r="154" spans="1:39" hidden="1" x14ac:dyDescent="0.25">
      <c r="A154" s="167">
        <f t="shared" si="30"/>
        <v>0</v>
      </c>
      <c r="B154" s="186">
        <v>2460</v>
      </c>
      <c r="C154" s="159" t="s">
        <v>150</v>
      </c>
      <c r="D154" s="159">
        <v>1232</v>
      </c>
      <c r="E154" s="159">
        <v>363731.09</v>
      </c>
      <c r="F154" s="159">
        <v>2132</v>
      </c>
      <c r="G154" s="159">
        <v>0</v>
      </c>
      <c r="H154" s="159">
        <v>0</v>
      </c>
      <c r="I154" s="159">
        <v>0</v>
      </c>
      <c r="J154" s="159">
        <v>0</v>
      </c>
      <c r="K154" s="159">
        <v>0</v>
      </c>
      <c r="L154" s="159">
        <v>361599.09</v>
      </c>
      <c r="M154" s="159">
        <v>293.51</v>
      </c>
      <c r="N154" s="159">
        <v>0</v>
      </c>
      <c r="O154" s="304">
        <v>0</v>
      </c>
      <c r="P154" s="159"/>
      <c r="Q154" s="160">
        <v>0</v>
      </c>
      <c r="R154" s="211"/>
      <c r="S154" s="170">
        <v>2460</v>
      </c>
      <c r="T154" s="171" t="s">
        <v>150</v>
      </c>
      <c r="U154" s="172">
        <v>1235</v>
      </c>
      <c r="V154" s="173">
        <v>366662.72</v>
      </c>
      <c r="W154" s="173">
        <v>2185</v>
      </c>
      <c r="X154" s="173">
        <v>0</v>
      </c>
      <c r="Y154" s="173">
        <v>0</v>
      </c>
      <c r="Z154" s="173">
        <v>0</v>
      </c>
      <c r="AA154" s="173">
        <v>0</v>
      </c>
      <c r="AB154" s="173">
        <v>0</v>
      </c>
      <c r="AC154" s="173">
        <f t="shared" si="27"/>
        <v>364477.72</v>
      </c>
      <c r="AD154" s="173">
        <f t="shared" si="33"/>
        <v>295.12</v>
      </c>
      <c r="AE154" s="173">
        <f t="shared" si="32"/>
        <v>0</v>
      </c>
      <c r="AF154" s="173">
        <f t="shared" si="28"/>
        <v>0</v>
      </c>
      <c r="AG154" s="173"/>
      <c r="AH154" s="165">
        <f t="shared" si="29"/>
        <v>0</v>
      </c>
      <c r="AI154" s="166"/>
      <c r="AJ154" s="157">
        <f t="shared" si="31"/>
        <v>0</v>
      </c>
      <c r="AK154" s="149"/>
      <c r="AM154" s="149"/>
    </row>
    <row r="155" spans="1:39" hidden="1" x14ac:dyDescent="0.25">
      <c r="A155" s="167">
        <f t="shared" si="30"/>
        <v>0</v>
      </c>
      <c r="B155" s="186">
        <v>2478</v>
      </c>
      <c r="C155" s="159" t="s">
        <v>151</v>
      </c>
      <c r="D155" s="159">
        <v>1772</v>
      </c>
      <c r="E155" s="159">
        <v>1259341.6499999999</v>
      </c>
      <c r="F155" s="159">
        <v>674</v>
      </c>
      <c r="G155" s="159">
        <v>0</v>
      </c>
      <c r="H155" s="159">
        <v>0</v>
      </c>
      <c r="I155" s="159">
        <v>0</v>
      </c>
      <c r="J155" s="159">
        <v>0</v>
      </c>
      <c r="K155" s="159">
        <v>0</v>
      </c>
      <c r="L155" s="159">
        <v>1258667.6499999999</v>
      </c>
      <c r="M155" s="159">
        <v>710.31</v>
      </c>
      <c r="N155" s="159">
        <v>110.82</v>
      </c>
      <c r="O155" s="304">
        <v>196373.03999999998</v>
      </c>
      <c r="P155" s="159">
        <v>21</v>
      </c>
      <c r="Q155" s="160">
        <v>166621.47</v>
      </c>
      <c r="R155" s="211"/>
      <c r="S155" s="161">
        <v>2478</v>
      </c>
      <c r="T155" s="159" t="s">
        <v>151</v>
      </c>
      <c r="U155" s="162">
        <v>1812</v>
      </c>
      <c r="V155" s="163">
        <v>1278372.3400000001</v>
      </c>
      <c r="W155" s="163">
        <v>0</v>
      </c>
      <c r="X155" s="163">
        <v>0</v>
      </c>
      <c r="Y155" s="163">
        <v>0</v>
      </c>
      <c r="Z155" s="163">
        <v>0</v>
      </c>
      <c r="AA155" s="163">
        <v>0</v>
      </c>
      <c r="AB155" s="163">
        <v>0</v>
      </c>
      <c r="AC155" s="163">
        <f t="shared" si="27"/>
        <v>1278372.3400000001</v>
      </c>
      <c r="AD155" s="164">
        <f t="shared" si="33"/>
        <v>705.5</v>
      </c>
      <c r="AE155" s="164">
        <f t="shared" si="32"/>
        <v>82.2</v>
      </c>
      <c r="AF155" s="164">
        <f t="shared" si="28"/>
        <v>148946.4</v>
      </c>
      <c r="AG155" s="169">
        <f>AF155/AF$424</f>
        <v>5.624995751411098</v>
      </c>
      <c r="AH155" s="165">
        <f t="shared" si="29"/>
        <v>70312446.892638728</v>
      </c>
      <c r="AI155" s="166"/>
      <c r="AJ155" s="157" t="b">
        <f t="shared" si="31"/>
        <v>0</v>
      </c>
      <c r="AK155" s="149"/>
      <c r="AM155" s="149"/>
    </row>
    <row r="156" spans="1:39" hidden="1" x14ac:dyDescent="0.25">
      <c r="A156" s="167">
        <f t="shared" si="30"/>
        <v>0</v>
      </c>
      <c r="B156" s="186">
        <v>2525</v>
      </c>
      <c r="C156" s="159" t="s">
        <v>153</v>
      </c>
      <c r="D156" s="159">
        <v>355</v>
      </c>
      <c r="E156" s="159">
        <v>256005.6</v>
      </c>
      <c r="F156" s="159">
        <v>0</v>
      </c>
      <c r="G156" s="159">
        <v>0</v>
      </c>
      <c r="H156" s="159">
        <v>0</v>
      </c>
      <c r="I156" s="159">
        <v>0</v>
      </c>
      <c r="J156" s="159">
        <v>0</v>
      </c>
      <c r="K156" s="159">
        <v>0</v>
      </c>
      <c r="L156" s="159">
        <v>256005.6</v>
      </c>
      <c r="M156" s="159">
        <v>721.14</v>
      </c>
      <c r="N156" s="159">
        <v>121.65</v>
      </c>
      <c r="O156" s="304">
        <v>43185.75</v>
      </c>
      <c r="P156" s="159">
        <v>93</v>
      </c>
      <c r="Q156" s="160">
        <v>36642.879999999997</v>
      </c>
      <c r="R156" s="211"/>
      <c r="S156" s="161">
        <v>2525</v>
      </c>
      <c r="T156" s="159" t="s">
        <v>153</v>
      </c>
      <c r="U156" s="162">
        <v>346</v>
      </c>
      <c r="V156" s="163">
        <v>281854.53000000003</v>
      </c>
      <c r="W156" s="163">
        <v>0</v>
      </c>
      <c r="X156" s="163">
        <v>0</v>
      </c>
      <c r="Y156" s="163">
        <v>0</v>
      </c>
      <c r="Z156" s="163">
        <v>0</v>
      </c>
      <c r="AA156" s="163">
        <v>0</v>
      </c>
      <c r="AB156" s="163">
        <v>0</v>
      </c>
      <c r="AC156" s="163">
        <f t="shared" si="27"/>
        <v>281854.53000000003</v>
      </c>
      <c r="AD156" s="164">
        <f t="shared" si="33"/>
        <v>814.61</v>
      </c>
      <c r="AE156" s="164">
        <f t="shared" si="32"/>
        <v>191.31</v>
      </c>
      <c r="AF156" s="164">
        <f t="shared" si="28"/>
        <v>66193.259999999995</v>
      </c>
      <c r="AG156" s="169">
        <f>AF156/AF$424</f>
        <v>2.4998039984319873</v>
      </c>
      <c r="AH156" s="165">
        <f t="shared" si="29"/>
        <v>31247549.98039984</v>
      </c>
      <c r="AI156" s="166"/>
      <c r="AJ156" s="157" t="b">
        <f t="shared" si="31"/>
        <v>0</v>
      </c>
      <c r="AK156" s="149"/>
      <c r="AM156" s="149"/>
    </row>
    <row r="157" spans="1:39" hidden="1" x14ac:dyDescent="0.25">
      <c r="A157" s="167">
        <f t="shared" si="30"/>
        <v>0</v>
      </c>
      <c r="B157" s="186">
        <v>2527</v>
      </c>
      <c r="C157" s="159" t="s">
        <v>154</v>
      </c>
      <c r="D157" s="159">
        <v>300</v>
      </c>
      <c r="E157" s="159">
        <v>124252.63</v>
      </c>
      <c r="F157" s="159">
        <v>0</v>
      </c>
      <c r="G157" s="159">
        <v>0</v>
      </c>
      <c r="H157" s="159">
        <v>0</v>
      </c>
      <c r="I157" s="159">
        <v>0</v>
      </c>
      <c r="J157" s="159">
        <v>0</v>
      </c>
      <c r="K157" s="159">
        <v>0</v>
      </c>
      <c r="L157" s="159">
        <v>124252.63</v>
      </c>
      <c r="M157" s="159">
        <v>414.18</v>
      </c>
      <c r="N157" s="159">
        <v>0</v>
      </c>
      <c r="O157" s="304">
        <v>0</v>
      </c>
      <c r="P157" s="159"/>
      <c r="Q157" s="160">
        <v>0</v>
      </c>
      <c r="R157" s="211"/>
      <c r="S157" s="161">
        <v>2527</v>
      </c>
      <c r="T157" s="159" t="s">
        <v>154</v>
      </c>
      <c r="U157" s="162">
        <v>311</v>
      </c>
      <c r="V157" s="163">
        <v>136962.67000000001</v>
      </c>
      <c r="W157" s="163">
        <v>0</v>
      </c>
      <c r="X157" s="163">
        <v>0</v>
      </c>
      <c r="Y157" s="163">
        <v>0</v>
      </c>
      <c r="Z157" s="163">
        <v>0</v>
      </c>
      <c r="AA157" s="163">
        <v>0</v>
      </c>
      <c r="AB157" s="163">
        <v>0</v>
      </c>
      <c r="AC157" s="163">
        <f t="shared" si="27"/>
        <v>136962.67000000001</v>
      </c>
      <c r="AD157" s="164">
        <f t="shared" si="33"/>
        <v>440.39</v>
      </c>
      <c r="AE157" s="164">
        <f t="shared" si="32"/>
        <v>0</v>
      </c>
      <c r="AF157" s="164">
        <f t="shared" si="28"/>
        <v>0</v>
      </c>
      <c r="AG157" s="164"/>
      <c r="AH157" s="165">
        <f t="shared" si="29"/>
        <v>0</v>
      </c>
      <c r="AI157" s="166"/>
      <c r="AJ157" s="157">
        <f t="shared" si="31"/>
        <v>0</v>
      </c>
      <c r="AK157" s="149"/>
      <c r="AM157" s="149"/>
    </row>
    <row r="158" spans="1:39" hidden="1" x14ac:dyDescent="0.25">
      <c r="A158" s="167">
        <f t="shared" si="30"/>
        <v>0</v>
      </c>
      <c r="B158" s="186">
        <v>2534</v>
      </c>
      <c r="C158" s="159" t="s">
        <v>155</v>
      </c>
      <c r="D158" s="159">
        <v>441</v>
      </c>
      <c r="E158" s="159">
        <v>104157.47</v>
      </c>
      <c r="F158" s="159">
        <v>0</v>
      </c>
      <c r="G158" s="159">
        <v>0</v>
      </c>
      <c r="H158" s="159">
        <v>0</v>
      </c>
      <c r="I158" s="159">
        <v>0</v>
      </c>
      <c r="J158" s="159">
        <v>0</v>
      </c>
      <c r="K158" s="159">
        <v>0</v>
      </c>
      <c r="L158" s="159">
        <v>104157.47</v>
      </c>
      <c r="M158" s="159">
        <v>236.18</v>
      </c>
      <c r="N158" s="159">
        <v>0</v>
      </c>
      <c r="O158" s="304">
        <v>0</v>
      </c>
      <c r="P158" s="159"/>
      <c r="Q158" s="160">
        <v>0</v>
      </c>
      <c r="R158" s="211"/>
      <c r="S158" s="161">
        <v>2534</v>
      </c>
      <c r="T158" s="159" t="s">
        <v>155</v>
      </c>
      <c r="U158" s="162">
        <v>457</v>
      </c>
      <c r="V158" s="163">
        <v>197951.14</v>
      </c>
      <c r="W158" s="163">
        <v>0</v>
      </c>
      <c r="X158" s="163">
        <v>0</v>
      </c>
      <c r="Y158" s="163">
        <v>0</v>
      </c>
      <c r="Z158" s="163">
        <v>0</v>
      </c>
      <c r="AA158" s="163">
        <v>0</v>
      </c>
      <c r="AB158" s="163">
        <v>0</v>
      </c>
      <c r="AC158" s="163">
        <f t="shared" si="27"/>
        <v>197951.14</v>
      </c>
      <c r="AD158" s="164">
        <f t="shared" si="33"/>
        <v>433.15</v>
      </c>
      <c r="AE158" s="164">
        <f t="shared" si="32"/>
        <v>0</v>
      </c>
      <c r="AF158" s="164">
        <f t="shared" si="28"/>
        <v>0</v>
      </c>
      <c r="AG158" s="164"/>
      <c r="AH158" s="165">
        <f t="shared" si="29"/>
        <v>0</v>
      </c>
      <c r="AI158" s="166"/>
      <c r="AJ158" s="157">
        <f t="shared" si="31"/>
        <v>0</v>
      </c>
      <c r="AK158" s="149"/>
      <c r="AM158" s="149"/>
    </row>
    <row r="159" spans="1:39" hidden="1" x14ac:dyDescent="0.25">
      <c r="A159" s="167">
        <f t="shared" si="30"/>
        <v>0</v>
      </c>
      <c r="B159" s="186">
        <v>2541</v>
      </c>
      <c r="C159" s="159" t="s">
        <v>156</v>
      </c>
      <c r="D159" s="159">
        <v>535</v>
      </c>
      <c r="E159" s="159">
        <v>303650.69</v>
      </c>
      <c r="F159" s="159">
        <v>0</v>
      </c>
      <c r="G159" s="159">
        <v>0</v>
      </c>
      <c r="H159" s="159">
        <v>0</v>
      </c>
      <c r="I159" s="159">
        <v>0</v>
      </c>
      <c r="J159" s="159">
        <v>0</v>
      </c>
      <c r="K159" s="159">
        <v>0</v>
      </c>
      <c r="L159" s="159">
        <v>303650.69</v>
      </c>
      <c r="M159" s="159">
        <v>567.57000000000005</v>
      </c>
      <c r="N159" s="159">
        <v>0</v>
      </c>
      <c r="O159" s="304">
        <v>0</v>
      </c>
      <c r="P159" s="159"/>
      <c r="Q159" s="160">
        <v>0</v>
      </c>
      <c r="R159" s="211"/>
      <c r="S159" s="161">
        <v>2541</v>
      </c>
      <c r="T159" s="159" t="s">
        <v>156</v>
      </c>
      <c r="U159" s="162">
        <v>541</v>
      </c>
      <c r="V159" s="163">
        <v>274258.02</v>
      </c>
      <c r="W159" s="163">
        <v>0</v>
      </c>
      <c r="X159" s="163">
        <v>0</v>
      </c>
      <c r="Y159" s="163">
        <v>0</v>
      </c>
      <c r="Z159" s="163">
        <v>0</v>
      </c>
      <c r="AA159" s="163">
        <v>0</v>
      </c>
      <c r="AB159" s="163">
        <v>0</v>
      </c>
      <c r="AC159" s="163">
        <f t="shared" si="27"/>
        <v>274258.02</v>
      </c>
      <c r="AD159" s="164">
        <f t="shared" si="33"/>
        <v>506.95</v>
      </c>
      <c r="AE159" s="164">
        <f t="shared" si="32"/>
        <v>0</v>
      </c>
      <c r="AF159" s="164">
        <f t="shared" si="28"/>
        <v>0</v>
      </c>
      <c r="AG159" s="164"/>
      <c r="AH159" s="165">
        <f t="shared" si="29"/>
        <v>0</v>
      </c>
      <c r="AI159" s="166"/>
      <c r="AJ159" s="157">
        <f t="shared" si="31"/>
        <v>0</v>
      </c>
      <c r="AK159" s="149"/>
      <c r="AM159" s="149"/>
    </row>
    <row r="160" spans="1:39" hidden="1" x14ac:dyDescent="0.25">
      <c r="A160" s="167">
        <f t="shared" si="30"/>
        <v>0</v>
      </c>
      <c r="B160" s="186">
        <v>2562</v>
      </c>
      <c r="C160" s="159" t="s">
        <v>157</v>
      </c>
      <c r="D160" s="159">
        <v>4061</v>
      </c>
      <c r="E160" s="159">
        <v>1866907.88</v>
      </c>
      <c r="F160" s="159">
        <v>0</v>
      </c>
      <c r="G160" s="159">
        <v>0</v>
      </c>
      <c r="H160" s="159">
        <v>0</v>
      </c>
      <c r="I160" s="159">
        <v>0</v>
      </c>
      <c r="J160" s="159">
        <v>0</v>
      </c>
      <c r="K160" s="159">
        <v>0</v>
      </c>
      <c r="L160" s="159">
        <v>1866907.88</v>
      </c>
      <c r="M160" s="159">
        <v>459.72</v>
      </c>
      <c r="N160" s="159">
        <v>0</v>
      </c>
      <c r="O160" s="304">
        <v>0</v>
      </c>
      <c r="P160" s="159"/>
      <c r="Q160" s="160">
        <v>0</v>
      </c>
      <c r="R160" s="211"/>
      <c r="S160" s="161">
        <v>2562</v>
      </c>
      <c r="T160" s="159" t="s">
        <v>157</v>
      </c>
      <c r="U160" s="162">
        <v>4160</v>
      </c>
      <c r="V160" s="163">
        <v>2146365.16</v>
      </c>
      <c r="W160" s="163">
        <v>0</v>
      </c>
      <c r="X160" s="163">
        <v>0</v>
      </c>
      <c r="Y160" s="163">
        <v>0</v>
      </c>
      <c r="Z160" s="163">
        <v>0</v>
      </c>
      <c r="AA160" s="163">
        <v>0</v>
      </c>
      <c r="AB160" s="163">
        <v>0</v>
      </c>
      <c r="AC160" s="163">
        <f t="shared" si="27"/>
        <v>2146365.16</v>
      </c>
      <c r="AD160" s="164">
        <f t="shared" si="33"/>
        <v>515.95000000000005</v>
      </c>
      <c r="AE160" s="164">
        <f t="shared" si="32"/>
        <v>0</v>
      </c>
      <c r="AF160" s="164">
        <f t="shared" si="28"/>
        <v>0</v>
      </c>
      <c r="AG160" s="164"/>
      <c r="AH160" s="165">
        <f t="shared" si="29"/>
        <v>0</v>
      </c>
      <c r="AI160" s="166"/>
      <c r="AJ160" s="157">
        <f t="shared" si="31"/>
        <v>0</v>
      </c>
      <c r="AK160" s="149"/>
      <c r="AM160" s="149"/>
    </row>
    <row r="161" spans="1:39" hidden="1" x14ac:dyDescent="0.25">
      <c r="A161" s="167">
        <f t="shared" si="30"/>
        <v>0</v>
      </c>
      <c r="B161" s="186">
        <v>2576</v>
      </c>
      <c r="C161" s="159" t="s">
        <v>159</v>
      </c>
      <c r="D161" s="159">
        <v>830</v>
      </c>
      <c r="E161" s="159">
        <v>266431.53999999998</v>
      </c>
      <c r="F161" s="159">
        <v>0</v>
      </c>
      <c r="G161" s="159">
        <v>0</v>
      </c>
      <c r="H161" s="159">
        <v>0</v>
      </c>
      <c r="I161" s="159">
        <v>0</v>
      </c>
      <c r="J161" s="159">
        <v>0</v>
      </c>
      <c r="K161" s="159">
        <v>0</v>
      </c>
      <c r="L161" s="159">
        <v>266431.53999999998</v>
      </c>
      <c r="M161" s="159">
        <v>321</v>
      </c>
      <c r="N161" s="159">
        <v>0</v>
      </c>
      <c r="O161" s="304">
        <v>0</v>
      </c>
      <c r="P161" s="159"/>
      <c r="Q161" s="160">
        <v>0</v>
      </c>
      <c r="R161" s="211"/>
      <c r="S161" s="161">
        <v>2576</v>
      </c>
      <c r="T161" s="159" t="s">
        <v>159</v>
      </c>
      <c r="U161" s="162">
        <v>828</v>
      </c>
      <c r="V161" s="163">
        <v>294564.53000000003</v>
      </c>
      <c r="W161" s="163">
        <v>0</v>
      </c>
      <c r="X161" s="163">
        <v>0</v>
      </c>
      <c r="Y161" s="163">
        <v>0</v>
      </c>
      <c r="Z161" s="163">
        <v>0</v>
      </c>
      <c r="AA161" s="163">
        <v>0</v>
      </c>
      <c r="AB161" s="163">
        <v>0</v>
      </c>
      <c r="AC161" s="163">
        <f t="shared" si="27"/>
        <v>294564.53000000003</v>
      </c>
      <c r="AD161" s="164">
        <f t="shared" si="33"/>
        <v>355.75</v>
      </c>
      <c r="AE161" s="164">
        <f t="shared" si="32"/>
        <v>0</v>
      </c>
      <c r="AF161" s="164">
        <f t="shared" si="28"/>
        <v>0</v>
      </c>
      <c r="AG161" s="164"/>
      <c r="AH161" s="165">
        <f t="shared" si="29"/>
        <v>0</v>
      </c>
      <c r="AI161" s="166"/>
      <c r="AJ161" s="157">
        <f t="shared" si="31"/>
        <v>0</v>
      </c>
      <c r="AK161" s="149"/>
      <c r="AM161" s="149"/>
    </row>
    <row r="162" spans="1:39" hidden="1" x14ac:dyDescent="0.25">
      <c r="A162" s="167">
        <f t="shared" si="30"/>
        <v>0</v>
      </c>
      <c r="B162" s="186">
        <v>2583</v>
      </c>
      <c r="C162" s="159" t="s">
        <v>160</v>
      </c>
      <c r="D162" s="159">
        <v>3786</v>
      </c>
      <c r="E162" s="159">
        <v>2107835.48</v>
      </c>
      <c r="F162" s="159">
        <v>905</v>
      </c>
      <c r="G162" s="159">
        <v>0</v>
      </c>
      <c r="H162" s="159">
        <v>0</v>
      </c>
      <c r="I162" s="159">
        <v>0</v>
      </c>
      <c r="J162" s="159">
        <v>0</v>
      </c>
      <c r="K162" s="159">
        <v>0</v>
      </c>
      <c r="L162" s="159">
        <v>2106930.48</v>
      </c>
      <c r="M162" s="159">
        <v>556.51</v>
      </c>
      <c r="N162" s="159">
        <v>0</v>
      </c>
      <c r="O162" s="304">
        <v>0</v>
      </c>
      <c r="P162" s="159"/>
      <c r="Q162" s="160">
        <v>0</v>
      </c>
      <c r="R162" s="211"/>
      <c r="S162" s="161">
        <v>2583</v>
      </c>
      <c r="T162" s="159" t="s">
        <v>160</v>
      </c>
      <c r="U162" s="162">
        <v>3859</v>
      </c>
      <c r="V162" s="163">
        <v>2183534.67</v>
      </c>
      <c r="W162" s="163">
        <v>615</v>
      </c>
      <c r="X162" s="163">
        <v>0</v>
      </c>
      <c r="Y162" s="163">
        <v>0</v>
      </c>
      <c r="Z162" s="163">
        <v>0</v>
      </c>
      <c r="AA162" s="163">
        <v>0</v>
      </c>
      <c r="AB162" s="163">
        <v>0</v>
      </c>
      <c r="AC162" s="163">
        <f t="shared" si="27"/>
        <v>2182919.67</v>
      </c>
      <c r="AD162" s="164">
        <f t="shared" si="33"/>
        <v>565.66999999999996</v>
      </c>
      <c r="AE162" s="164">
        <f t="shared" si="32"/>
        <v>0</v>
      </c>
      <c r="AF162" s="164">
        <f t="shared" si="28"/>
        <v>0</v>
      </c>
      <c r="AG162" s="164"/>
      <c r="AH162" s="165">
        <f t="shared" si="29"/>
        <v>0</v>
      </c>
      <c r="AI162" s="166"/>
      <c r="AJ162" s="157">
        <f t="shared" si="31"/>
        <v>0</v>
      </c>
      <c r="AK162" s="149"/>
      <c r="AM162" s="149"/>
    </row>
    <row r="163" spans="1:39" hidden="1" x14ac:dyDescent="0.25">
      <c r="A163" s="167">
        <f t="shared" si="30"/>
        <v>0</v>
      </c>
      <c r="B163" s="186">
        <v>2605</v>
      </c>
      <c r="C163" s="159" t="s">
        <v>162</v>
      </c>
      <c r="D163" s="159">
        <v>862</v>
      </c>
      <c r="E163" s="159">
        <v>562965.36</v>
      </c>
      <c r="F163" s="159">
        <v>0</v>
      </c>
      <c r="G163" s="159">
        <v>0</v>
      </c>
      <c r="H163" s="159">
        <v>0</v>
      </c>
      <c r="I163" s="159">
        <v>0</v>
      </c>
      <c r="J163" s="159">
        <v>0</v>
      </c>
      <c r="K163" s="159">
        <v>0</v>
      </c>
      <c r="L163" s="159">
        <v>562965.36</v>
      </c>
      <c r="M163" s="159">
        <v>653.09</v>
      </c>
      <c r="N163" s="159">
        <v>53.6</v>
      </c>
      <c r="O163" s="304">
        <v>46203.200000000004</v>
      </c>
      <c r="P163" s="159">
        <v>89</v>
      </c>
      <c r="Q163" s="160">
        <v>39203.17</v>
      </c>
      <c r="R163" s="211"/>
      <c r="S163" s="161">
        <v>2605</v>
      </c>
      <c r="T163" s="159" t="s">
        <v>162</v>
      </c>
      <c r="U163" s="162">
        <v>849</v>
      </c>
      <c r="V163" s="163">
        <v>565477.68999999994</v>
      </c>
      <c r="W163" s="163">
        <v>0</v>
      </c>
      <c r="X163" s="163">
        <v>0</v>
      </c>
      <c r="Y163" s="163">
        <v>0</v>
      </c>
      <c r="Z163" s="163">
        <v>0</v>
      </c>
      <c r="AA163" s="163">
        <v>0</v>
      </c>
      <c r="AB163" s="163">
        <v>0</v>
      </c>
      <c r="AC163" s="163">
        <f t="shared" si="27"/>
        <v>565477.68999999994</v>
      </c>
      <c r="AD163" s="164">
        <f t="shared" si="33"/>
        <v>666.05</v>
      </c>
      <c r="AE163" s="164">
        <f t="shared" si="32"/>
        <v>42.75</v>
      </c>
      <c r="AF163" s="164">
        <f t="shared" si="28"/>
        <v>36294.75</v>
      </c>
      <c r="AG163" s="169">
        <f>AF163/AF$424</f>
        <v>1.3706797515651801</v>
      </c>
      <c r="AH163" s="165">
        <f t="shared" si="29"/>
        <v>17133496.894564752</v>
      </c>
      <c r="AI163" s="166"/>
      <c r="AJ163" s="157" t="b">
        <f t="shared" si="31"/>
        <v>0</v>
      </c>
      <c r="AK163" s="149"/>
      <c r="AM163" s="149"/>
    </row>
    <row r="164" spans="1:39" hidden="1" x14ac:dyDescent="0.25">
      <c r="A164" s="167">
        <f t="shared" si="30"/>
        <v>0</v>
      </c>
      <c r="B164" s="186">
        <v>2604</v>
      </c>
      <c r="C164" s="159" t="s">
        <v>161</v>
      </c>
      <c r="D164" s="159">
        <v>5651</v>
      </c>
      <c r="E164" s="159">
        <v>2061945.88</v>
      </c>
      <c r="F164" s="159">
        <v>0</v>
      </c>
      <c r="G164" s="159">
        <v>0</v>
      </c>
      <c r="H164" s="159">
        <v>0</v>
      </c>
      <c r="I164" s="159">
        <v>0</v>
      </c>
      <c r="J164" s="159">
        <v>0</v>
      </c>
      <c r="K164" s="159">
        <v>0</v>
      </c>
      <c r="L164" s="159">
        <v>2061945.88</v>
      </c>
      <c r="M164" s="159">
        <v>364.88</v>
      </c>
      <c r="N164" s="159">
        <v>0</v>
      </c>
      <c r="O164" s="304">
        <v>0</v>
      </c>
      <c r="P164" s="159"/>
      <c r="Q164" s="160">
        <v>0</v>
      </c>
      <c r="R164" s="211"/>
      <c r="S164" s="170">
        <v>2604</v>
      </c>
      <c r="T164" s="171" t="s">
        <v>161</v>
      </c>
      <c r="U164" s="172">
        <v>5666</v>
      </c>
      <c r="V164" s="173">
        <v>2157526.0499999998</v>
      </c>
      <c r="W164" s="173">
        <v>0</v>
      </c>
      <c r="X164" s="173">
        <v>0</v>
      </c>
      <c r="Y164" s="173">
        <v>0</v>
      </c>
      <c r="Z164" s="173">
        <v>0</v>
      </c>
      <c r="AA164" s="173">
        <v>0</v>
      </c>
      <c r="AB164" s="173">
        <v>0</v>
      </c>
      <c r="AC164" s="173">
        <f t="shared" si="27"/>
        <v>2157526.0499999998</v>
      </c>
      <c r="AD164" s="173">
        <f t="shared" si="33"/>
        <v>380.78</v>
      </c>
      <c r="AE164" s="173">
        <f t="shared" si="32"/>
        <v>0</v>
      </c>
      <c r="AF164" s="173">
        <f t="shared" si="28"/>
        <v>0</v>
      </c>
      <c r="AG164" s="173"/>
      <c r="AH164" s="165">
        <f t="shared" si="29"/>
        <v>0</v>
      </c>
      <c r="AI164" s="166"/>
      <c r="AJ164" s="157">
        <f t="shared" si="31"/>
        <v>0</v>
      </c>
      <c r="AK164" s="149"/>
      <c r="AM164" s="149"/>
    </row>
    <row r="165" spans="1:39" hidden="1" x14ac:dyDescent="0.25">
      <c r="A165" s="167">
        <f t="shared" si="30"/>
        <v>0</v>
      </c>
      <c r="B165" s="186">
        <v>2611</v>
      </c>
      <c r="C165" s="159" t="s">
        <v>163</v>
      </c>
      <c r="D165" s="159">
        <v>5618</v>
      </c>
      <c r="E165" s="159">
        <v>2030283.5</v>
      </c>
      <c r="F165" s="159">
        <v>1257</v>
      </c>
      <c r="G165" s="159">
        <v>0</v>
      </c>
      <c r="H165" s="159">
        <v>0</v>
      </c>
      <c r="I165" s="159">
        <v>0</v>
      </c>
      <c r="J165" s="159">
        <v>0</v>
      </c>
      <c r="K165" s="159">
        <v>0</v>
      </c>
      <c r="L165" s="159">
        <v>2029026.5</v>
      </c>
      <c r="M165" s="159">
        <v>361.17</v>
      </c>
      <c r="N165" s="159">
        <v>0</v>
      </c>
      <c r="O165" s="304">
        <v>0</v>
      </c>
      <c r="P165" s="159"/>
      <c r="Q165" s="160">
        <v>0</v>
      </c>
      <c r="R165" s="211"/>
      <c r="S165" s="170">
        <v>2611</v>
      </c>
      <c r="T165" s="171" t="s">
        <v>163</v>
      </c>
      <c r="U165" s="172">
        <v>5668</v>
      </c>
      <c r="V165" s="173">
        <v>2304319.66</v>
      </c>
      <c r="W165" s="173">
        <v>1586</v>
      </c>
      <c r="X165" s="173">
        <v>0</v>
      </c>
      <c r="Y165" s="173">
        <v>0</v>
      </c>
      <c r="Z165" s="173">
        <v>0</v>
      </c>
      <c r="AA165" s="173">
        <v>0</v>
      </c>
      <c r="AB165" s="173">
        <v>0</v>
      </c>
      <c r="AC165" s="173">
        <f t="shared" si="27"/>
        <v>2302733.66</v>
      </c>
      <c r="AD165" s="173">
        <f t="shared" si="33"/>
        <v>406.27</v>
      </c>
      <c r="AE165" s="173">
        <f t="shared" si="32"/>
        <v>0</v>
      </c>
      <c r="AF165" s="173">
        <f t="shared" si="28"/>
        <v>0</v>
      </c>
      <c r="AG165" s="173"/>
      <c r="AH165" s="165">
        <f t="shared" si="29"/>
        <v>0</v>
      </c>
      <c r="AI165" s="166"/>
      <c r="AJ165" s="157">
        <f t="shared" si="31"/>
        <v>0</v>
      </c>
      <c r="AK165" s="149"/>
      <c r="AM165" s="149"/>
    </row>
    <row r="166" spans="1:39" hidden="1" x14ac:dyDescent="0.25">
      <c r="A166" s="167">
        <f t="shared" si="30"/>
        <v>0</v>
      </c>
      <c r="B166" s="186">
        <v>2618</v>
      </c>
      <c r="C166" s="159" t="s">
        <v>164</v>
      </c>
      <c r="D166" s="159">
        <v>570</v>
      </c>
      <c r="E166" s="159">
        <v>652317.07999999996</v>
      </c>
      <c r="F166" s="159">
        <v>0</v>
      </c>
      <c r="G166" s="159">
        <v>0</v>
      </c>
      <c r="H166" s="159">
        <v>0</v>
      </c>
      <c r="I166" s="159">
        <v>0</v>
      </c>
      <c r="J166" s="159">
        <v>0</v>
      </c>
      <c r="K166" s="159">
        <v>0</v>
      </c>
      <c r="L166" s="159">
        <v>652317.07999999996</v>
      </c>
      <c r="M166" s="159">
        <v>1144.42</v>
      </c>
      <c r="N166" s="159">
        <v>544.92999999999995</v>
      </c>
      <c r="O166" s="304">
        <v>310610.09999999998</v>
      </c>
      <c r="P166" s="159">
        <v>9</v>
      </c>
      <c r="Q166" s="160">
        <v>263551</v>
      </c>
      <c r="R166" s="211"/>
      <c r="S166" s="161">
        <v>2618</v>
      </c>
      <c r="T166" s="159" t="s">
        <v>164</v>
      </c>
      <c r="U166" s="162">
        <v>555</v>
      </c>
      <c r="V166" s="163">
        <v>559454.48</v>
      </c>
      <c r="W166" s="163">
        <v>0</v>
      </c>
      <c r="X166" s="163">
        <v>0</v>
      </c>
      <c r="Y166" s="163">
        <v>0</v>
      </c>
      <c r="Z166" s="163">
        <v>0</v>
      </c>
      <c r="AA166" s="163">
        <v>0</v>
      </c>
      <c r="AB166" s="163">
        <v>0</v>
      </c>
      <c r="AC166" s="163">
        <f t="shared" si="27"/>
        <v>559454.48</v>
      </c>
      <c r="AD166" s="164">
        <f t="shared" si="33"/>
        <v>1008.03</v>
      </c>
      <c r="AE166" s="164">
        <f t="shared" si="32"/>
        <v>384.73</v>
      </c>
      <c r="AF166" s="164">
        <f t="shared" si="28"/>
        <v>213525.15000000002</v>
      </c>
      <c r="AG166" s="169">
        <f>AF166/AF$424</f>
        <v>8.0638274007926167</v>
      </c>
      <c r="AH166" s="165">
        <f t="shared" si="29"/>
        <v>100797842.50990771</v>
      </c>
      <c r="AI166" s="166"/>
      <c r="AJ166" s="157" t="b">
        <f t="shared" si="31"/>
        <v>0</v>
      </c>
      <c r="AK166" s="149"/>
      <c r="AM166" s="149"/>
    </row>
    <row r="167" spans="1:39" hidden="1" x14ac:dyDescent="0.25">
      <c r="A167" s="167">
        <f t="shared" si="30"/>
        <v>0</v>
      </c>
      <c r="B167" s="186">
        <v>2625</v>
      </c>
      <c r="C167" s="159" t="s">
        <v>165</v>
      </c>
      <c r="D167" s="159">
        <v>444</v>
      </c>
      <c r="E167" s="159">
        <v>277294.14</v>
      </c>
      <c r="F167" s="159">
        <v>0</v>
      </c>
      <c r="G167" s="159">
        <v>0</v>
      </c>
      <c r="H167" s="159">
        <v>0</v>
      </c>
      <c r="I167" s="159">
        <v>0</v>
      </c>
      <c r="J167" s="159">
        <v>0</v>
      </c>
      <c r="K167" s="159">
        <v>0</v>
      </c>
      <c r="L167" s="159">
        <v>277294.14</v>
      </c>
      <c r="M167" s="159">
        <v>624.54</v>
      </c>
      <c r="N167" s="159">
        <v>25.05</v>
      </c>
      <c r="O167" s="304">
        <v>11122.2</v>
      </c>
      <c r="P167" s="159">
        <v>121</v>
      </c>
      <c r="Q167" s="160">
        <v>9437.1299999999992</v>
      </c>
      <c r="R167" s="211"/>
      <c r="S167" s="161">
        <v>2625</v>
      </c>
      <c r="T167" s="159" t="s">
        <v>165</v>
      </c>
      <c r="U167" s="162">
        <v>441</v>
      </c>
      <c r="V167" s="163">
        <v>279599.56</v>
      </c>
      <c r="W167" s="163">
        <v>0</v>
      </c>
      <c r="X167" s="163">
        <v>0</v>
      </c>
      <c r="Y167" s="163">
        <v>0</v>
      </c>
      <c r="Z167" s="163">
        <v>0</v>
      </c>
      <c r="AA167" s="163">
        <v>0</v>
      </c>
      <c r="AB167" s="163">
        <v>0</v>
      </c>
      <c r="AC167" s="163">
        <f t="shared" si="27"/>
        <v>279599.56</v>
      </c>
      <c r="AD167" s="164">
        <f t="shared" si="33"/>
        <v>634.01</v>
      </c>
      <c r="AE167" s="164">
        <f t="shared" si="32"/>
        <v>10.71</v>
      </c>
      <c r="AF167" s="164">
        <f t="shared" si="28"/>
        <v>4723.1100000000006</v>
      </c>
      <c r="AG167" s="169">
        <f>AF167/AF$424</f>
        <v>0.17836935759069888</v>
      </c>
      <c r="AH167" s="165">
        <f t="shared" si="29"/>
        <v>2229616.9698837362</v>
      </c>
      <c r="AI167" s="166"/>
      <c r="AJ167" s="157" t="b">
        <f t="shared" si="31"/>
        <v>0</v>
      </c>
      <c r="AK167" s="149"/>
      <c r="AM167" s="149"/>
    </row>
    <row r="168" spans="1:39" hidden="1" x14ac:dyDescent="0.25">
      <c r="A168" s="167">
        <f t="shared" si="30"/>
        <v>0</v>
      </c>
      <c r="B168" s="186">
        <v>2632</v>
      </c>
      <c r="C168" s="159" t="s">
        <v>166</v>
      </c>
      <c r="D168" s="159">
        <v>401</v>
      </c>
      <c r="E168" s="159">
        <v>321985.31</v>
      </c>
      <c r="F168" s="159">
        <v>0</v>
      </c>
      <c r="G168" s="159">
        <v>0</v>
      </c>
      <c r="H168" s="159">
        <v>0</v>
      </c>
      <c r="I168" s="159">
        <v>0</v>
      </c>
      <c r="J168" s="159">
        <v>0</v>
      </c>
      <c r="K168" s="159">
        <v>0</v>
      </c>
      <c r="L168" s="159">
        <v>321985.31</v>
      </c>
      <c r="M168" s="159">
        <v>802.96</v>
      </c>
      <c r="N168" s="159">
        <v>203.47</v>
      </c>
      <c r="O168" s="304">
        <v>81591.47</v>
      </c>
      <c r="P168" s="159">
        <v>68</v>
      </c>
      <c r="Q168" s="160">
        <v>69229.919999999998</v>
      </c>
      <c r="R168" s="211"/>
      <c r="S168" s="161">
        <v>2632</v>
      </c>
      <c r="T168" s="159" t="s">
        <v>166</v>
      </c>
      <c r="U168" s="162">
        <v>405</v>
      </c>
      <c r="V168" s="163">
        <v>373041.77</v>
      </c>
      <c r="W168" s="163">
        <v>0</v>
      </c>
      <c r="X168" s="163">
        <v>0</v>
      </c>
      <c r="Y168" s="163">
        <v>0</v>
      </c>
      <c r="Z168" s="163">
        <v>0</v>
      </c>
      <c r="AA168" s="163">
        <v>0</v>
      </c>
      <c r="AB168" s="163">
        <v>0</v>
      </c>
      <c r="AC168" s="163">
        <f t="shared" si="27"/>
        <v>373041.77</v>
      </c>
      <c r="AD168" s="164">
        <f t="shared" si="33"/>
        <v>921.09</v>
      </c>
      <c r="AE168" s="164">
        <f t="shared" si="32"/>
        <v>297.79000000000002</v>
      </c>
      <c r="AF168" s="164">
        <f t="shared" si="28"/>
        <v>120604.95000000001</v>
      </c>
      <c r="AG168" s="169">
        <f>AF168/AF$424</f>
        <v>4.554674240862135</v>
      </c>
      <c r="AH168" s="165">
        <f t="shared" si="29"/>
        <v>56933428.010776691</v>
      </c>
      <c r="AI168" s="166"/>
      <c r="AJ168" s="157" t="b">
        <f t="shared" si="31"/>
        <v>0</v>
      </c>
      <c r="AK168" s="149"/>
      <c r="AM168" s="149"/>
    </row>
    <row r="169" spans="1:39" hidden="1" x14ac:dyDescent="0.25">
      <c r="A169" s="167">
        <f t="shared" si="30"/>
        <v>0</v>
      </c>
      <c r="B169" s="186">
        <v>2639</v>
      </c>
      <c r="C169" s="159" t="s">
        <v>167</v>
      </c>
      <c r="D169" s="159">
        <v>702</v>
      </c>
      <c r="E169" s="159">
        <v>252249.56</v>
      </c>
      <c r="F169" s="159">
        <v>0</v>
      </c>
      <c r="G169" s="159">
        <v>0</v>
      </c>
      <c r="H169" s="159">
        <v>0</v>
      </c>
      <c r="I169" s="159">
        <v>0</v>
      </c>
      <c r="J169" s="159">
        <v>0</v>
      </c>
      <c r="K169" s="159">
        <v>0</v>
      </c>
      <c r="L169" s="159">
        <v>252249.56</v>
      </c>
      <c r="M169" s="159">
        <v>359.33</v>
      </c>
      <c r="N169" s="159">
        <v>0</v>
      </c>
      <c r="O169" s="304">
        <v>0</v>
      </c>
      <c r="P169" s="159"/>
      <c r="Q169" s="160">
        <v>0</v>
      </c>
      <c r="R169" s="211"/>
      <c r="S169" s="161">
        <v>2639</v>
      </c>
      <c r="T169" s="159" t="s">
        <v>167</v>
      </c>
      <c r="U169" s="162">
        <v>696</v>
      </c>
      <c r="V169" s="163">
        <v>257922.11</v>
      </c>
      <c r="W169" s="163">
        <v>0</v>
      </c>
      <c r="X169" s="163">
        <v>0</v>
      </c>
      <c r="Y169" s="163">
        <v>0</v>
      </c>
      <c r="Z169" s="163">
        <v>0</v>
      </c>
      <c r="AA169" s="163">
        <v>0</v>
      </c>
      <c r="AB169" s="163">
        <v>0</v>
      </c>
      <c r="AC169" s="163">
        <f t="shared" si="27"/>
        <v>257922.11</v>
      </c>
      <c r="AD169" s="164">
        <f t="shared" si="33"/>
        <v>370.58</v>
      </c>
      <c r="AE169" s="164">
        <f t="shared" si="32"/>
        <v>0</v>
      </c>
      <c r="AF169" s="164">
        <f t="shared" si="28"/>
        <v>0</v>
      </c>
      <c r="AG169" s="164"/>
      <c r="AH169" s="165">
        <f t="shared" si="29"/>
        <v>0</v>
      </c>
      <c r="AI169" s="166"/>
      <c r="AJ169" s="157">
        <f t="shared" si="31"/>
        <v>0</v>
      </c>
      <c r="AK169" s="149"/>
      <c r="AM169" s="149"/>
    </row>
    <row r="170" spans="1:39" hidden="1" x14ac:dyDescent="0.25">
      <c r="A170" s="167">
        <f t="shared" si="30"/>
        <v>0</v>
      </c>
      <c r="B170" s="186">
        <v>2646</v>
      </c>
      <c r="C170" s="159" t="s">
        <v>168</v>
      </c>
      <c r="D170" s="159">
        <v>743</v>
      </c>
      <c r="E170" s="159">
        <v>397888.71</v>
      </c>
      <c r="F170" s="159">
        <v>1307.29</v>
      </c>
      <c r="G170" s="159">
        <v>0</v>
      </c>
      <c r="H170" s="159">
        <v>0</v>
      </c>
      <c r="I170" s="159">
        <v>0</v>
      </c>
      <c r="J170" s="159">
        <v>0</v>
      </c>
      <c r="K170" s="159">
        <v>0</v>
      </c>
      <c r="L170" s="159">
        <v>396581.42000000004</v>
      </c>
      <c r="M170" s="159">
        <v>533.76</v>
      </c>
      <c r="N170" s="159">
        <v>0</v>
      </c>
      <c r="O170" s="304">
        <v>0</v>
      </c>
      <c r="P170" s="159"/>
      <c r="Q170" s="160">
        <v>0</v>
      </c>
      <c r="R170" s="211"/>
      <c r="S170" s="161">
        <v>2646</v>
      </c>
      <c r="T170" s="159" t="s">
        <v>168</v>
      </c>
      <c r="U170" s="162">
        <v>741</v>
      </c>
      <c r="V170" s="163">
        <v>388569.17</v>
      </c>
      <c r="W170" s="163">
        <v>2275.66</v>
      </c>
      <c r="X170" s="163">
        <v>0</v>
      </c>
      <c r="Y170" s="163">
        <v>0</v>
      </c>
      <c r="Z170" s="163">
        <v>0</v>
      </c>
      <c r="AA170" s="163">
        <v>0</v>
      </c>
      <c r="AB170" s="163">
        <v>0</v>
      </c>
      <c r="AC170" s="163">
        <f t="shared" si="27"/>
        <v>386293.51</v>
      </c>
      <c r="AD170" s="164">
        <f t="shared" si="33"/>
        <v>521.30999999999995</v>
      </c>
      <c r="AE170" s="164">
        <f t="shared" si="32"/>
        <v>0</v>
      </c>
      <c r="AF170" s="164">
        <f t="shared" si="28"/>
        <v>0</v>
      </c>
      <c r="AG170" s="164"/>
      <c r="AH170" s="165">
        <f t="shared" si="29"/>
        <v>0</v>
      </c>
      <c r="AI170" s="166"/>
      <c r="AJ170" s="157">
        <f t="shared" si="31"/>
        <v>0</v>
      </c>
      <c r="AK170" s="149"/>
      <c r="AM170" s="149"/>
    </row>
    <row r="171" spans="1:39" hidden="1" x14ac:dyDescent="0.25">
      <c r="A171" s="167">
        <f t="shared" si="30"/>
        <v>0</v>
      </c>
      <c r="B171" s="186">
        <v>2660</v>
      </c>
      <c r="C171" s="159" t="s">
        <v>169</v>
      </c>
      <c r="D171" s="159">
        <v>323</v>
      </c>
      <c r="E171" s="159">
        <v>220537.25</v>
      </c>
      <c r="F171" s="159">
        <v>0</v>
      </c>
      <c r="G171" s="159">
        <v>0</v>
      </c>
      <c r="H171" s="159">
        <v>5146.16</v>
      </c>
      <c r="I171" s="159">
        <v>0</v>
      </c>
      <c r="J171" s="159">
        <v>0</v>
      </c>
      <c r="K171" s="159">
        <v>0</v>
      </c>
      <c r="L171" s="159">
        <v>215391.09</v>
      </c>
      <c r="M171" s="159">
        <v>666.85</v>
      </c>
      <c r="N171" s="159">
        <v>67.36</v>
      </c>
      <c r="O171" s="304">
        <v>21757.279999999999</v>
      </c>
      <c r="P171" s="159">
        <v>109</v>
      </c>
      <c r="Q171" s="160">
        <v>18460.939999999999</v>
      </c>
      <c r="R171" s="211"/>
      <c r="S171" s="161">
        <v>2660</v>
      </c>
      <c r="T171" s="159" t="s">
        <v>169</v>
      </c>
      <c r="U171" s="162">
        <v>322</v>
      </c>
      <c r="V171" s="163">
        <v>316405.68</v>
      </c>
      <c r="W171" s="163">
        <v>0</v>
      </c>
      <c r="X171" s="163">
        <v>0</v>
      </c>
      <c r="Y171" s="163">
        <v>4704.6499999999996</v>
      </c>
      <c r="Z171" s="163">
        <v>0</v>
      </c>
      <c r="AA171" s="163">
        <v>0</v>
      </c>
      <c r="AB171" s="163">
        <v>0</v>
      </c>
      <c r="AC171" s="163">
        <f t="shared" si="27"/>
        <v>311701.02999999997</v>
      </c>
      <c r="AD171" s="164">
        <f t="shared" si="33"/>
        <v>968.02</v>
      </c>
      <c r="AE171" s="164">
        <f t="shared" si="32"/>
        <v>344.72</v>
      </c>
      <c r="AF171" s="164">
        <f t="shared" si="28"/>
        <v>110999.84000000001</v>
      </c>
      <c r="AG171" s="169">
        <f>AF171/AF$424</f>
        <v>4.1919350075417174</v>
      </c>
      <c r="AH171" s="165">
        <f t="shared" si="29"/>
        <v>52399187.594271466</v>
      </c>
      <c r="AI171" s="166"/>
      <c r="AJ171" s="157" t="b">
        <f t="shared" si="31"/>
        <v>0</v>
      </c>
      <c r="AK171" s="149"/>
      <c r="AM171" s="149"/>
    </row>
    <row r="172" spans="1:39" hidden="1" x14ac:dyDescent="0.25">
      <c r="A172" s="167">
        <f t="shared" si="30"/>
        <v>0</v>
      </c>
      <c r="B172" s="186">
        <v>2695</v>
      </c>
      <c r="C172" s="159" t="s">
        <v>170</v>
      </c>
      <c r="D172" s="159">
        <v>9995</v>
      </c>
      <c r="E172" s="159">
        <v>1254017.8500000001</v>
      </c>
      <c r="F172" s="159">
        <v>0</v>
      </c>
      <c r="G172" s="159">
        <v>0</v>
      </c>
      <c r="H172" s="159">
        <v>0</v>
      </c>
      <c r="I172" s="159">
        <v>0</v>
      </c>
      <c r="J172" s="159">
        <v>0</v>
      </c>
      <c r="K172" s="159">
        <v>0</v>
      </c>
      <c r="L172" s="159">
        <v>1254017.8500000001</v>
      </c>
      <c r="M172" s="159">
        <v>125.46</v>
      </c>
      <c r="N172" s="159">
        <v>0</v>
      </c>
      <c r="O172" s="304">
        <v>0</v>
      </c>
      <c r="P172" s="159"/>
      <c r="Q172" s="160">
        <v>0</v>
      </c>
      <c r="R172" s="211"/>
      <c r="S172" s="170">
        <v>2695</v>
      </c>
      <c r="T172" s="171" t="s">
        <v>170</v>
      </c>
      <c r="U172" s="172">
        <v>9890</v>
      </c>
      <c r="V172" s="173">
        <v>1236463.3400000001</v>
      </c>
      <c r="W172" s="173">
        <v>0</v>
      </c>
      <c r="X172" s="173">
        <v>0</v>
      </c>
      <c r="Y172" s="173">
        <v>0</v>
      </c>
      <c r="Z172" s="173">
        <v>0</v>
      </c>
      <c r="AA172" s="173">
        <v>0</v>
      </c>
      <c r="AB172" s="173">
        <v>0</v>
      </c>
      <c r="AC172" s="173">
        <f t="shared" si="27"/>
        <v>1236463.3400000001</v>
      </c>
      <c r="AD172" s="173">
        <f t="shared" si="33"/>
        <v>125.02</v>
      </c>
      <c r="AE172" s="173">
        <f t="shared" si="32"/>
        <v>0</v>
      </c>
      <c r="AF172" s="173">
        <f t="shared" si="28"/>
        <v>0</v>
      </c>
      <c r="AG172" s="173"/>
      <c r="AH172" s="165">
        <f t="shared" si="29"/>
        <v>0</v>
      </c>
      <c r="AI172" s="166"/>
      <c r="AJ172" s="157">
        <f t="shared" si="31"/>
        <v>0</v>
      </c>
      <c r="AK172" s="149"/>
      <c r="AM172" s="149"/>
    </row>
    <row r="173" spans="1:39" hidden="1" x14ac:dyDescent="0.25">
      <c r="A173" s="167">
        <f t="shared" si="30"/>
        <v>0</v>
      </c>
      <c r="B173" s="186">
        <v>2702</v>
      </c>
      <c r="C173" s="159" t="s">
        <v>171</v>
      </c>
      <c r="D173" s="159">
        <v>2035</v>
      </c>
      <c r="E173" s="159">
        <v>851894.11</v>
      </c>
      <c r="F173" s="159">
        <v>0</v>
      </c>
      <c r="G173" s="159">
        <v>0</v>
      </c>
      <c r="H173" s="159">
        <v>0</v>
      </c>
      <c r="I173" s="159">
        <v>0</v>
      </c>
      <c r="J173" s="159">
        <v>0</v>
      </c>
      <c r="K173" s="159">
        <v>0</v>
      </c>
      <c r="L173" s="159">
        <v>851894.11</v>
      </c>
      <c r="M173" s="159">
        <v>418.62</v>
      </c>
      <c r="N173" s="159">
        <v>0</v>
      </c>
      <c r="O173" s="304">
        <v>0</v>
      </c>
      <c r="P173" s="159"/>
      <c r="Q173" s="160">
        <v>0</v>
      </c>
      <c r="R173" s="211"/>
      <c r="S173" s="161">
        <v>2702</v>
      </c>
      <c r="T173" s="159" t="s">
        <v>171</v>
      </c>
      <c r="U173" s="162">
        <v>1988</v>
      </c>
      <c r="V173" s="163">
        <v>819652.76</v>
      </c>
      <c r="W173" s="163">
        <v>0</v>
      </c>
      <c r="X173" s="163">
        <v>0</v>
      </c>
      <c r="Y173" s="163">
        <v>0</v>
      </c>
      <c r="Z173" s="163">
        <v>0</v>
      </c>
      <c r="AA173" s="163">
        <v>0</v>
      </c>
      <c r="AB173" s="163">
        <v>0</v>
      </c>
      <c r="AC173" s="163">
        <f t="shared" si="27"/>
        <v>819652.76</v>
      </c>
      <c r="AD173" s="164">
        <f t="shared" ref="AD173:AD204" si="34">ROUND((AC173/U173),2)</f>
        <v>412.3</v>
      </c>
      <c r="AE173" s="164">
        <f t="shared" si="32"/>
        <v>0</v>
      </c>
      <c r="AF173" s="164">
        <f t="shared" si="28"/>
        <v>0</v>
      </c>
      <c r="AG173" s="164"/>
      <c r="AH173" s="165">
        <f t="shared" si="29"/>
        <v>0</v>
      </c>
      <c r="AI173" s="166"/>
      <c r="AJ173" s="157">
        <f t="shared" si="31"/>
        <v>0</v>
      </c>
      <c r="AK173" s="149"/>
      <c r="AM173" s="149"/>
    </row>
    <row r="174" spans="1:39" hidden="1" x14ac:dyDescent="0.25">
      <c r="A174" s="167">
        <f t="shared" si="30"/>
        <v>0</v>
      </c>
      <c r="B174" s="186">
        <v>2730</v>
      </c>
      <c r="C174" s="159" t="s">
        <v>172</v>
      </c>
      <c r="D174" s="159">
        <v>747</v>
      </c>
      <c r="E174" s="159">
        <v>200140.3</v>
      </c>
      <c r="F174" s="159">
        <v>0</v>
      </c>
      <c r="G174" s="159">
        <v>803.05</v>
      </c>
      <c r="H174" s="159">
        <v>0</v>
      </c>
      <c r="I174" s="159">
        <v>0</v>
      </c>
      <c r="J174" s="159">
        <v>0</v>
      </c>
      <c r="K174" s="159">
        <v>0</v>
      </c>
      <c r="L174" s="159">
        <v>199337.25</v>
      </c>
      <c r="M174" s="159">
        <v>266.85000000000002</v>
      </c>
      <c r="N174" s="159">
        <v>0</v>
      </c>
      <c r="O174" s="304">
        <v>0</v>
      </c>
      <c r="P174" s="159"/>
      <c r="Q174" s="160">
        <v>0</v>
      </c>
      <c r="R174" s="211"/>
      <c r="S174" s="161">
        <v>2730</v>
      </c>
      <c r="T174" s="159" t="s">
        <v>172</v>
      </c>
      <c r="U174" s="162">
        <v>745</v>
      </c>
      <c r="V174" s="163">
        <v>217283.1</v>
      </c>
      <c r="W174" s="163">
        <v>0</v>
      </c>
      <c r="X174" s="163">
        <v>259</v>
      </c>
      <c r="Y174" s="163">
        <v>3656.3</v>
      </c>
      <c r="Z174" s="163">
        <v>0</v>
      </c>
      <c r="AA174" s="163">
        <v>0</v>
      </c>
      <c r="AB174" s="163">
        <v>0</v>
      </c>
      <c r="AC174" s="163">
        <f t="shared" si="27"/>
        <v>213367.80000000002</v>
      </c>
      <c r="AD174" s="164">
        <f t="shared" si="34"/>
        <v>286.39999999999998</v>
      </c>
      <c r="AE174" s="164">
        <f t="shared" si="32"/>
        <v>0</v>
      </c>
      <c r="AF174" s="164">
        <f t="shared" si="28"/>
        <v>0</v>
      </c>
      <c r="AG174" s="164"/>
      <c r="AH174" s="165">
        <f t="shared" si="29"/>
        <v>0</v>
      </c>
      <c r="AI174" s="166"/>
      <c r="AJ174" s="157">
        <f t="shared" si="31"/>
        <v>0</v>
      </c>
      <c r="AK174" s="149"/>
      <c r="AM174" s="149"/>
    </row>
    <row r="175" spans="1:39" hidden="1" x14ac:dyDescent="0.25">
      <c r="A175" s="167">
        <f t="shared" si="30"/>
        <v>0</v>
      </c>
      <c r="B175" s="186">
        <v>2737</v>
      </c>
      <c r="C175" s="159" t="s">
        <v>173</v>
      </c>
      <c r="D175" s="159">
        <v>250</v>
      </c>
      <c r="E175" s="159">
        <v>101931.76</v>
      </c>
      <c r="F175" s="159">
        <v>0</v>
      </c>
      <c r="G175" s="159">
        <v>0</v>
      </c>
      <c r="H175" s="159">
        <v>0</v>
      </c>
      <c r="I175" s="159">
        <v>0</v>
      </c>
      <c r="J175" s="159">
        <v>0</v>
      </c>
      <c r="K175" s="159">
        <v>0</v>
      </c>
      <c r="L175" s="159">
        <v>101931.76</v>
      </c>
      <c r="M175" s="159">
        <v>407.73</v>
      </c>
      <c r="N175" s="159">
        <v>0</v>
      </c>
      <c r="O175" s="304">
        <v>0</v>
      </c>
      <c r="P175" s="159"/>
      <c r="Q175" s="160">
        <v>0</v>
      </c>
      <c r="R175" s="211"/>
      <c r="S175" s="161">
        <v>2737</v>
      </c>
      <c r="T175" s="159" t="s">
        <v>173</v>
      </c>
      <c r="U175" s="162">
        <v>247</v>
      </c>
      <c r="V175" s="163">
        <v>105655.85</v>
      </c>
      <c r="W175" s="163">
        <v>0</v>
      </c>
      <c r="X175" s="163">
        <v>0</v>
      </c>
      <c r="Y175" s="163">
        <v>0</v>
      </c>
      <c r="Z175" s="163">
        <v>0</v>
      </c>
      <c r="AA175" s="163">
        <v>0</v>
      </c>
      <c r="AB175" s="163">
        <v>0</v>
      </c>
      <c r="AC175" s="163">
        <f t="shared" si="27"/>
        <v>105655.85</v>
      </c>
      <c r="AD175" s="164">
        <f t="shared" si="34"/>
        <v>427.76</v>
      </c>
      <c r="AE175" s="164">
        <f t="shared" si="32"/>
        <v>0</v>
      </c>
      <c r="AF175" s="164">
        <f t="shared" si="28"/>
        <v>0</v>
      </c>
      <c r="AG175" s="164"/>
      <c r="AH175" s="165">
        <f t="shared" si="29"/>
        <v>0</v>
      </c>
      <c r="AI175" s="166"/>
      <c r="AJ175" s="157">
        <f t="shared" si="31"/>
        <v>0</v>
      </c>
      <c r="AK175" s="149"/>
      <c r="AM175" s="149"/>
    </row>
    <row r="176" spans="1:39" hidden="1" x14ac:dyDescent="0.25">
      <c r="A176" s="167">
        <f t="shared" si="30"/>
        <v>0</v>
      </c>
      <c r="B176" s="186">
        <v>2758</v>
      </c>
      <c r="C176" s="159" t="s">
        <v>175</v>
      </c>
      <c r="D176" s="159">
        <v>4580</v>
      </c>
      <c r="E176" s="159">
        <v>1970514.38</v>
      </c>
      <c r="F176" s="159">
        <v>34811.910000000003</v>
      </c>
      <c r="G176" s="159">
        <v>0</v>
      </c>
      <c r="H176" s="159">
        <v>0</v>
      </c>
      <c r="I176" s="159">
        <v>0</v>
      </c>
      <c r="J176" s="159">
        <v>0</v>
      </c>
      <c r="K176" s="159">
        <v>0</v>
      </c>
      <c r="L176" s="159">
        <v>1935702.47</v>
      </c>
      <c r="M176" s="159">
        <v>422.64</v>
      </c>
      <c r="N176" s="159">
        <v>0</v>
      </c>
      <c r="O176" s="304">
        <v>0</v>
      </c>
      <c r="P176" s="159"/>
      <c r="Q176" s="160">
        <v>0</v>
      </c>
      <c r="R176" s="211"/>
      <c r="S176" s="170">
        <v>2758</v>
      </c>
      <c r="T176" s="171" t="s">
        <v>175</v>
      </c>
      <c r="U176" s="172">
        <v>4678</v>
      </c>
      <c r="V176" s="173">
        <v>2027374.09</v>
      </c>
      <c r="W176" s="173">
        <v>28211.65</v>
      </c>
      <c r="X176" s="173">
        <v>0</v>
      </c>
      <c r="Y176" s="173">
        <v>0</v>
      </c>
      <c r="Z176" s="173">
        <v>0</v>
      </c>
      <c r="AA176" s="173">
        <v>0</v>
      </c>
      <c r="AB176" s="173">
        <v>0</v>
      </c>
      <c r="AC176" s="173">
        <f t="shared" si="27"/>
        <v>1999162.4400000002</v>
      </c>
      <c r="AD176" s="173">
        <f t="shared" si="34"/>
        <v>427.35</v>
      </c>
      <c r="AE176" s="173">
        <f t="shared" si="32"/>
        <v>0</v>
      </c>
      <c r="AF176" s="173">
        <f t="shared" si="28"/>
        <v>0</v>
      </c>
      <c r="AG176" s="173"/>
      <c r="AH176" s="165">
        <f t="shared" si="29"/>
        <v>0</v>
      </c>
      <c r="AI176" s="166"/>
      <c r="AJ176" s="157">
        <f t="shared" si="31"/>
        <v>0</v>
      </c>
      <c r="AK176" s="149"/>
      <c r="AM176" s="149"/>
    </row>
    <row r="177" spans="1:39" hidden="1" x14ac:dyDescent="0.25">
      <c r="A177" s="167">
        <f t="shared" si="30"/>
        <v>0</v>
      </c>
      <c r="B177" s="186">
        <v>2793</v>
      </c>
      <c r="C177" s="159" t="s">
        <v>176</v>
      </c>
      <c r="D177" s="159">
        <v>22117</v>
      </c>
      <c r="E177" s="159">
        <v>4716123.6399999997</v>
      </c>
      <c r="F177" s="159">
        <v>0</v>
      </c>
      <c r="G177" s="159">
        <v>0</v>
      </c>
      <c r="H177" s="159">
        <v>0</v>
      </c>
      <c r="I177" s="159">
        <v>0</v>
      </c>
      <c r="J177" s="159">
        <v>0</v>
      </c>
      <c r="K177" s="159">
        <v>0</v>
      </c>
      <c r="L177" s="159">
        <v>4716123.6399999997</v>
      </c>
      <c r="M177" s="159">
        <v>213.24</v>
      </c>
      <c r="N177" s="159">
        <v>0</v>
      </c>
      <c r="O177" s="304">
        <v>0</v>
      </c>
      <c r="P177" s="159"/>
      <c r="Q177" s="160">
        <v>0</v>
      </c>
      <c r="R177" s="211"/>
      <c r="S177" s="170">
        <v>2793</v>
      </c>
      <c r="T177" s="171" t="s">
        <v>176</v>
      </c>
      <c r="U177" s="172">
        <v>21837</v>
      </c>
      <c r="V177" s="173">
        <v>4824853.42</v>
      </c>
      <c r="W177" s="173">
        <v>0</v>
      </c>
      <c r="X177" s="173">
        <v>0</v>
      </c>
      <c r="Y177" s="173">
        <v>0</v>
      </c>
      <c r="Z177" s="173">
        <v>0</v>
      </c>
      <c r="AA177" s="173">
        <v>0</v>
      </c>
      <c r="AB177" s="173">
        <v>0</v>
      </c>
      <c r="AC177" s="173">
        <f t="shared" si="27"/>
        <v>4824853.42</v>
      </c>
      <c r="AD177" s="173">
        <f t="shared" si="34"/>
        <v>220.95</v>
      </c>
      <c r="AE177" s="173">
        <f t="shared" si="32"/>
        <v>0</v>
      </c>
      <c r="AF177" s="173">
        <f t="shared" si="28"/>
        <v>0</v>
      </c>
      <c r="AG177" s="173"/>
      <c r="AH177" s="165">
        <f t="shared" si="29"/>
        <v>0</v>
      </c>
      <c r="AI177" s="166"/>
      <c r="AJ177" s="157">
        <f t="shared" si="31"/>
        <v>0</v>
      </c>
      <c r="AK177" s="149"/>
      <c r="AM177" s="149"/>
    </row>
    <row r="178" spans="1:39" hidden="1" x14ac:dyDescent="0.25">
      <c r="A178" s="167">
        <f t="shared" si="30"/>
        <v>0</v>
      </c>
      <c r="B178" s="186">
        <v>1376</v>
      </c>
      <c r="C178" s="159" t="s">
        <v>84</v>
      </c>
      <c r="D178" s="159">
        <v>3781</v>
      </c>
      <c r="E178" s="159">
        <v>2158657.0299999998</v>
      </c>
      <c r="F178" s="159">
        <v>0</v>
      </c>
      <c r="G178" s="159">
        <v>0</v>
      </c>
      <c r="H178" s="159">
        <v>0</v>
      </c>
      <c r="I178" s="159">
        <v>0</v>
      </c>
      <c r="J178" s="159">
        <v>0</v>
      </c>
      <c r="K178" s="159">
        <v>0</v>
      </c>
      <c r="L178" s="159">
        <v>2158657.0299999998</v>
      </c>
      <c r="M178" s="159">
        <v>570.91999999999996</v>
      </c>
      <c r="N178" s="159">
        <v>0</v>
      </c>
      <c r="O178" s="304">
        <v>0</v>
      </c>
      <c r="P178" s="159"/>
      <c r="Q178" s="160">
        <v>0</v>
      </c>
      <c r="R178" s="211"/>
      <c r="S178" s="161">
        <v>1376</v>
      </c>
      <c r="T178" s="159" t="s">
        <v>84</v>
      </c>
      <c r="U178" s="162">
        <v>3709</v>
      </c>
      <c r="V178" s="163">
        <v>2179942.8199999998</v>
      </c>
      <c r="W178" s="163">
        <v>0</v>
      </c>
      <c r="X178" s="163">
        <v>0</v>
      </c>
      <c r="Y178" s="163">
        <v>0</v>
      </c>
      <c r="Z178" s="163">
        <v>0</v>
      </c>
      <c r="AA178" s="163">
        <v>0</v>
      </c>
      <c r="AB178" s="163">
        <v>0</v>
      </c>
      <c r="AC178" s="163">
        <f t="shared" si="27"/>
        <v>2179942.8199999998</v>
      </c>
      <c r="AD178" s="164">
        <f t="shared" si="34"/>
        <v>587.74</v>
      </c>
      <c r="AE178" s="164">
        <f t="shared" si="32"/>
        <v>0</v>
      </c>
      <c r="AF178" s="164">
        <f t="shared" si="28"/>
        <v>0</v>
      </c>
      <c r="AG178" s="164"/>
      <c r="AH178" s="165">
        <f t="shared" si="29"/>
        <v>0</v>
      </c>
      <c r="AI178" s="166"/>
      <c r="AJ178" s="157">
        <f t="shared" si="31"/>
        <v>0</v>
      </c>
      <c r="AK178" s="149"/>
      <c r="AM178" s="149"/>
    </row>
    <row r="179" spans="1:39" hidden="1" x14ac:dyDescent="0.25">
      <c r="A179" s="167">
        <f t="shared" si="30"/>
        <v>0</v>
      </c>
      <c r="B179" s="186">
        <v>2800</v>
      </c>
      <c r="C179" s="159" t="s">
        <v>177</v>
      </c>
      <c r="D179" s="159">
        <v>1899</v>
      </c>
      <c r="E179" s="159">
        <v>1011886.02</v>
      </c>
      <c r="F179" s="159">
        <v>0</v>
      </c>
      <c r="G179" s="159">
        <v>0</v>
      </c>
      <c r="H179" s="159">
        <v>0</v>
      </c>
      <c r="I179" s="159">
        <v>0</v>
      </c>
      <c r="J179" s="159">
        <v>0</v>
      </c>
      <c r="K179" s="159">
        <v>0</v>
      </c>
      <c r="L179" s="159">
        <v>1011886.02</v>
      </c>
      <c r="M179" s="159">
        <v>532.85</v>
      </c>
      <c r="N179" s="159">
        <v>0</v>
      </c>
      <c r="O179" s="304">
        <v>0</v>
      </c>
      <c r="P179" s="159"/>
      <c r="Q179" s="160">
        <v>0</v>
      </c>
      <c r="R179" s="211"/>
      <c r="S179" s="161">
        <v>2800</v>
      </c>
      <c r="T179" s="159" t="s">
        <v>177</v>
      </c>
      <c r="U179" s="162">
        <v>1884</v>
      </c>
      <c r="V179" s="163">
        <v>970668.98</v>
      </c>
      <c r="W179" s="163">
        <v>0</v>
      </c>
      <c r="X179" s="163">
        <v>0</v>
      </c>
      <c r="Y179" s="163">
        <v>0</v>
      </c>
      <c r="Z179" s="163">
        <v>0</v>
      </c>
      <c r="AA179" s="163">
        <v>0</v>
      </c>
      <c r="AB179" s="163">
        <v>0</v>
      </c>
      <c r="AC179" s="163">
        <f t="shared" si="27"/>
        <v>970668.98</v>
      </c>
      <c r="AD179" s="164">
        <f t="shared" si="34"/>
        <v>515.22</v>
      </c>
      <c r="AE179" s="164">
        <f t="shared" si="32"/>
        <v>0</v>
      </c>
      <c r="AF179" s="164">
        <f t="shared" si="28"/>
        <v>0</v>
      </c>
      <c r="AG179" s="164"/>
      <c r="AH179" s="165">
        <f t="shared" si="29"/>
        <v>0</v>
      </c>
      <c r="AI179" s="166"/>
      <c r="AJ179" s="157">
        <f t="shared" si="31"/>
        <v>0</v>
      </c>
      <c r="AK179" s="149"/>
      <c r="AM179" s="149"/>
    </row>
    <row r="180" spans="1:39" hidden="1" x14ac:dyDescent="0.25">
      <c r="A180" s="167">
        <f t="shared" si="30"/>
        <v>0</v>
      </c>
      <c r="B180" s="186">
        <v>2814</v>
      </c>
      <c r="C180" s="159" t="s">
        <v>178</v>
      </c>
      <c r="D180" s="159">
        <v>989</v>
      </c>
      <c r="E180" s="159">
        <v>439498.57</v>
      </c>
      <c r="F180" s="159">
        <v>380</v>
      </c>
      <c r="G180" s="159">
        <v>0</v>
      </c>
      <c r="H180" s="159">
        <v>0</v>
      </c>
      <c r="I180" s="159">
        <v>0</v>
      </c>
      <c r="J180" s="159">
        <v>0</v>
      </c>
      <c r="K180" s="159">
        <v>0</v>
      </c>
      <c r="L180" s="159">
        <v>439118.57</v>
      </c>
      <c r="M180" s="159">
        <v>444</v>
      </c>
      <c r="N180" s="159">
        <v>0</v>
      </c>
      <c r="O180" s="304">
        <v>0</v>
      </c>
      <c r="P180" s="159"/>
      <c r="Q180" s="160">
        <v>0</v>
      </c>
      <c r="R180" s="211"/>
      <c r="S180" s="161">
        <v>2814</v>
      </c>
      <c r="T180" s="159" t="s">
        <v>178</v>
      </c>
      <c r="U180" s="162">
        <v>1011</v>
      </c>
      <c r="V180" s="163">
        <v>444693.67</v>
      </c>
      <c r="W180" s="163">
        <v>1108.56</v>
      </c>
      <c r="X180" s="163">
        <v>0</v>
      </c>
      <c r="Y180" s="163">
        <v>0</v>
      </c>
      <c r="Z180" s="163">
        <v>0</v>
      </c>
      <c r="AA180" s="163">
        <v>0</v>
      </c>
      <c r="AB180" s="163">
        <v>0</v>
      </c>
      <c r="AC180" s="163">
        <f t="shared" si="27"/>
        <v>443585.11</v>
      </c>
      <c r="AD180" s="164">
        <f t="shared" si="34"/>
        <v>438.76</v>
      </c>
      <c r="AE180" s="164">
        <f t="shared" si="32"/>
        <v>0</v>
      </c>
      <c r="AF180" s="164">
        <f t="shared" si="28"/>
        <v>0</v>
      </c>
      <c r="AG180" s="164"/>
      <c r="AH180" s="165">
        <f t="shared" si="29"/>
        <v>0</v>
      </c>
      <c r="AI180" s="166"/>
      <c r="AJ180" s="157">
        <f t="shared" si="31"/>
        <v>0</v>
      </c>
      <c r="AK180" s="149"/>
      <c r="AM180" s="149"/>
    </row>
    <row r="181" spans="1:39" hidden="1" x14ac:dyDescent="0.25">
      <c r="A181" s="167">
        <f t="shared" si="30"/>
        <v>0</v>
      </c>
      <c r="B181" s="186">
        <v>5960</v>
      </c>
      <c r="C181" s="159" t="s">
        <v>375</v>
      </c>
      <c r="D181" s="159">
        <v>467</v>
      </c>
      <c r="E181" s="159">
        <v>441441.16</v>
      </c>
      <c r="F181" s="159">
        <v>0</v>
      </c>
      <c r="G181" s="159">
        <v>0</v>
      </c>
      <c r="H181" s="159">
        <v>0</v>
      </c>
      <c r="I181" s="159">
        <v>0</v>
      </c>
      <c r="J181" s="159">
        <v>0</v>
      </c>
      <c r="K181" s="159">
        <v>0</v>
      </c>
      <c r="L181" s="159">
        <v>441441.16</v>
      </c>
      <c r="M181" s="159">
        <v>945.27</v>
      </c>
      <c r="N181" s="159">
        <v>345.78</v>
      </c>
      <c r="O181" s="304">
        <v>161479.25999999998</v>
      </c>
      <c r="P181" s="159">
        <v>30</v>
      </c>
      <c r="Q181" s="160">
        <v>137014.29</v>
      </c>
      <c r="R181" s="211"/>
      <c r="S181" s="161">
        <v>5960</v>
      </c>
      <c r="T181" s="159" t="s">
        <v>375</v>
      </c>
      <c r="U181" s="162">
        <v>480</v>
      </c>
      <c r="V181" s="163">
        <v>391629.01</v>
      </c>
      <c r="W181" s="163">
        <v>0</v>
      </c>
      <c r="X181" s="163">
        <v>0</v>
      </c>
      <c r="Y181" s="163">
        <v>0</v>
      </c>
      <c r="Z181" s="163">
        <v>0</v>
      </c>
      <c r="AA181" s="163">
        <v>0</v>
      </c>
      <c r="AB181" s="163">
        <v>0</v>
      </c>
      <c r="AC181" s="163">
        <f t="shared" si="27"/>
        <v>391629.01</v>
      </c>
      <c r="AD181" s="164">
        <f t="shared" si="34"/>
        <v>815.89</v>
      </c>
      <c r="AE181" s="164">
        <f t="shared" si="32"/>
        <v>192.59</v>
      </c>
      <c r="AF181" s="164">
        <f t="shared" si="28"/>
        <v>92443.199999999997</v>
      </c>
      <c r="AG181" s="169">
        <f>AF181/AF$424</f>
        <v>3.4911391429859759</v>
      </c>
      <c r="AH181" s="165">
        <f t="shared" si="29"/>
        <v>43639239.287324697</v>
      </c>
      <c r="AI181" s="166"/>
      <c r="AJ181" s="157" t="b">
        <f t="shared" si="31"/>
        <v>0</v>
      </c>
      <c r="AK181" s="149"/>
      <c r="AM181" s="149"/>
    </row>
    <row r="182" spans="1:39" hidden="1" x14ac:dyDescent="0.25">
      <c r="A182" s="167">
        <f t="shared" si="30"/>
        <v>0</v>
      </c>
      <c r="B182" s="186">
        <v>2828</v>
      </c>
      <c r="C182" s="159" t="s">
        <v>179</v>
      </c>
      <c r="D182" s="159">
        <v>1294</v>
      </c>
      <c r="E182" s="159">
        <v>628916.04</v>
      </c>
      <c r="F182" s="159">
        <v>3504.93</v>
      </c>
      <c r="G182" s="159">
        <v>0</v>
      </c>
      <c r="H182" s="159">
        <v>0</v>
      </c>
      <c r="I182" s="159">
        <v>0</v>
      </c>
      <c r="J182" s="159">
        <v>0</v>
      </c>
      <c r="K182" s="159">
        <v>0</v>
      </c>
      <c r="L182" s="159">
        <v>625411.11</v>
      </c>
      <c r="M182" s="159">
        <v>483.32</v>
      </c>
      <c r="N182" s="159">
        <v>0</v>
      </c>
      <c r="O182" s="304">
        <v>0</v>
      </c>
      <c r="P182" s="159"/>
      <c r="Q182" s="160">
        <v>0</v>
      </c>
      <c r="R182" s="211"/>
      <c r="S182" s="161">
        <v>2828</v>
      </c>
      <c r="T182" s="159" t="s">
        <v>179</v>
      </c>
      <c r="U182" s="162">
        <v>1322</v>
      </c>
      <c r="V182" s="163">
        <v>608837.78</v>
      </c>
      <c r="W182" s="163">
        <v>3784.74</v>
      </c>
      <c r="X182" s="163">
        <v>0</v>
      </c>
      <c r="Y182" s="163">
        <v>0</v>
      </c>
      <c r="Z182" s="163">
        <v>0</v>
      </c>
      <c r="AA182" s="163">
        <v>0</v>
      </c>
      <c r="AB182" s="163">
        <v>0</v>
      </c>
      <c r="AC182" s="163">
        <f t="shared" si="27"/>
        <v>605053.04</v>
      </c>
      <c r="AD182" s="164">
        <f t="shared" si="34"/>
        <v>457.68</v>
      </c>
      <c r="AE182" s="164">
        <f t="shared" si="32"/>
        <v>0</v>
      </c>
      <c r="AF182" s="164">
        <f t="shared" si="28"/>
        <v>0</v>
      </c>
      <c r="AG182" s="164"/>
      <c r="AH182" s="165">
        <f t="shared" si="29"/>
        <v>0</v>
      </c>
      <c r="AI182" s="166"/>
      <c r="AJ182" s="157">
        <f t="shared" si="31"/>
        <v>0</v>
      </c>
      <c r="AK182" s="149"/>
      <c r="AM182" s="149"/>
    </row>
    <row r="183" spans="1:39" hidden="1" x14ac:dyDescent="0.25">
      <c r="A183" s="167">
        <f t="shared" si="30"/>
        <v>0</v>
      </c>
      <c r="B183" s="186">
        <v>2835</v>
      </c>
      <c r="C183" s="159" t="s">
        <v>180</v>
      </c>
      <c r="D183" s="159">
        <v>4856</v>
      </c>
      <c r="E183" s="159">
        <v>1218219.4099999999</v>
      </c>
      <c r="F183" s="159">
        <v>0</v>
      </c>
      <c r="G183" s="159">
        <v>0</v>
      </c>
      <c r="H183" s="159">
        <v>0</v>
      </c>
      <c r="I183" s="159">
        <v>0</v>
      </c>
      <c r="J183" s="159">
        <v>0</v>
      </c>
      <c r="K183" s="159">
        <v>0</v>
      </c>
      <c r="L183" s="159">
        <v>1218219.4099999999</v>
      </c>
      <c r="M183" s="159">
        <v>250.87</v>
      </c>
      <c r="N183" s="159">
        <v>0</v>
      </c>
      <c r="O183" s="304">
        <v>0</v>
      </c>
      <c r="P183" s="159"/>
      <c r="Q183" s="160">
        <v>0</v>
      </c>
      <c r="R183" s="211"/>
      <c r="S183" s="170">
        <v>2835</v>
      </c>
      <c r="T183" s="171" t="s">
        <v>180</v>
      </c>
      <c r="U183" s="172">
        <v>4873</v>
      </c>
      <c r="V183" s="173">
        <v>1242268.3500000001</v>
      </c>
      <c r="W183" s="173">
        <v>0</v>
      </c>
      <c r="X183" s="173">
        <v>0</v>
      </c>
      <c r="Y183" s="173">
        <v>0</v>
      </c>
      <c r="Z183" s="173">
        <v>0</v>
      </c>
      <c r="AA183" s="173">
        <v>0</v>
      </c>
      <c r="AB183" s="173">
        <v>0</v>
      </c>
      <c r="AC183" s="173">
        <f t="shared" si="27"/>
        <v>1242268.3500000001</v>
      </c>
      <c r="AD183" s="173">
        <f t="shared" si="34"/>
        <v>254.93</v>
      </c>
      <c r="AE183" s="173">
        <f t="shared" si="32"/>
        <v>0</v>
      </c>
      <c r="AF183" s="173">
        <f t="shared" si="28"/>
        <v>0</v>
      </c>
      <c r="AG183" s="173"/>
      <c r="AH183" s="165">
        <f t="shared" si="29"/>
        <v>0</v>
      </c>
      <c r="AI183" s="166"/>
      <c r="AJ183" s="157">
        <f t="shared" si="31"/>
        <v>0</v>
      </c>
      <c r="AK183" s="149"/>
      <c r="AM183" s="149"/>
    </row>
    <row r="184" spans="1:39" hidden="1" x14ac:dyDescent="0.25">
      <c r="A184" s="167">
        <f t="shared" si="30"/>
        <v>0</v>
      </c>
      <c r="B184" s="186">
        <v>2842</v>
      </c>
      <c r="C184" s="159" t="s">
        <v>181</v>
      </c>
      <c r="D184" s="159">
        <v>535</v>
      </c>
      <c r="E184" s="159">
        <v>93830.52</v>
      </c>
      <c r="F184" s="159">
        <v>0</v>
      </c>
      <c r="G184" s="159">
        <v>0</v>
      </c>
      <c r="H184" s="159">
        <v>0</v>
      </c>
      <c r="I184" s="159">
        <v>0</v>
      </c>
      <c r="J184" s="159">
        <v>0</v>
      </c>
      <c r="K184" s="159">
        <v>0</v>
      </c>
      <c r="L184" s="159">
        <v>93830.52</v>
      </c>
      <c r="M184" s="159">
        <v>175.38</v>
      </c>
      <c r="N184" s="159">
        <v>0</v>
      </c>
      <c r="O184" s="304">
        <v>0</v>
      </c>
      <c r="P184" s="159"/>
      <c r="Q184" s="160">
        <v>0</v>
      </c>
      <c r="R184" s="211"/>
      <c r="S184" s="161">
        <v>2842</v>
      </c>
      <c r="T184" s="159" t="s">
        <v>181</v>
      </c>
      <c r="U184" s="162">
        <v>508</v>
      </c>
      <c r="V184" s="163">
        <v>99406.04</v>
      </c>
      <c r="W184" s="163">
        <v>0</v>
      </c>
      <c r="X184" s="163">
        <v>0</v>
      </c>
      <c r="Y184" s="163">
        <v>0</v>
      </c>
      <c r="Z184" s="163">
        <v>0</v>
      </c>
      <c r="AA184" s="163">
        <v>0</v>
      </c>
      <c r="AB184" s="163">
        <v>0</v>
      </c>
      <c r="AC184" s="163">
        <f t="shared" si="27"/>
        <v>99406.04</v>
      </c>
      <c r="AD184" s="164">
        <f t="shared" si="34"/>
        <v>195.68</v>
      </c>
      <c r="AE184" s="164">
        <f t="shared" si="32"/>
        <v>0</v>
      </c>
      <c r="AF184" s="164">
        <f t="shared" si="28"/>
        <v>0</v>
      </c>
      <c r="AG184" s="164"/>
      <c r="AH184" s="165">
        <f t="shared" si="29"/>
        <v>0</v>
      </c>
      <c r="AI184" s="166"/>
      <c r="AJ184" s="157">
        <f t="shared" si="31"/>
        <v>0</v>
      </c>
      <c r="AK184" s="149"/>
      <c r="AM184" s="149"/>
    </row>
    <row r="185" spans="1:39" hidden="1" x14ac:dyDescent="0.25">
      <c r="A185" s="167">
        <f t="shared" si="30"/>
        <v>0</v>
      </c>
      <c r="B185" s="186">
        <v>1848</v>
      </c>
      <c r="C185" s="159" t="s">
        <v>111</v>
      </c>
      <c r="D185" s="159">
        <v>539</v>
      </c>
      <c r="E185" s="159">
        <v>517058.47</v>
      </c>
      <c r="F185" s="159">
        <v>0</v>
      </c>
      <c r="G185" s="159">
        <v>0</v>
      </c>
      <c r="H185" s="159">
        <v>0</v>
      </c>
      <c r="I185" s="159">
        <v>0</v>
      </c>
      <c r="J185" s="159">
        <v>0</v>
      </c>
      <c r="K185" s="159">
        <v>0</v>
      </c>
      <c r="L185" s="159">
        <v>517058.47</v>
      </c>
      <c r="M185" s="159">
        <v>959.29</v>
      </c>
      <c r="N185" s="159">
        <v>359.8</v>
      </c>
      <c r="O185" s="304">
        <v>193932.2</v>
      </c>
      <c r="P185" s="159">
        <v>22</v>
      </c>
      <c r="Q185" s="160">
        <v>164550.43</v>
      </c>
      <c r="R185" s="211"/>
      <c r="S185" s="161">
        <v>1848</v>
      </c>
      <c r="T185" s="159" t="s">
        <v>111</v>
      </c>
      <c r="U185" s="162">
        <v>557</v>
      </c>
      <c r="V185" s="163">
        <v>508286.33</v>
      </c>
      <c r="W185" s="163">
        <v>0</v>
      </c>
      <c r="X185" s="163">
        <v>0</v>
      </c>
      <c r="Y185" s="163">
        <v>0</v>
      </c>
      <c r="Z185" s="163">
        <v>0</v>
      </c>
      <c r="AA185" s="163">
        <v>0</v>
      </c>
      <c r="AB185" s="163">
        <v>0</v>
      </c>
      <c r="AC185" s="163">
        <f t="shared" si="27"/>
        <v>508286.33</v>
      </c>
      <c r="AD185" s="164">
        <f t="shared" si="34"/>
        <v>912.54</v>
      </c>
      <c r="AE185" s="164">
        <f t="shared" si="32"/>
        <v>289.24</v>
      </c>
      <c r="AF185" s="164">
        <f t="shared" si="28"/>
        <v>161106.68</v>
      </c>
      <c r="AG185" s="169">
        <f>AF185/AF$424</f>
        <v>6.0842315794403037</v>
      </c>
      <c r="AH185" s="165">
        <f t="shared" si="29"/>
        <v>76052894.743003801</v>
      </c>
      <c r="AI185" s="166"/>
      <c r="AJ185" s="157" t="b">
        <f t="shared" si="31"/>
        <v>0</v>
      </c>
      <c r="AK185" s="149"/>
      <c r="AM185" s="149"/>
    </row>
    <row r="186" spans="1:39" hidden="1" x14ac:dyDescent="0.25">
      <c r="A186" s="167">
        <f t="shared" si="30"/>
        <v>0</v>
      </c>
      <c r="B186" s="186">
        <v>2849</v>
      </c>
      <c r="C186" s="159" t="s">
        <v>182</v>
      </c>
      <c r="D186" s="159">
        <v>6727</v>
      </c>
      <c r="E186" s="159">
        <v>2206485.7000000002</v>
      </c>
      <c r="F186" s="159">
        <v>0</v>
      </c>
      <c r="G186" s="159">
        <v>0</v>
      </c>
      <c r="H186" s="159">
        <v>0</v>
      </c>
      <c r="I186" s="159">
        <v>0</v>
      </c>
      <c r="J186" s="159">
        <v>0</v>
      </c>
      <c r="K186" s="159">
        <v>0</v>
      </c>
      <c r="L186" s="159">
        <v>2206485.7000000002</v>
      </c>
      <c r="M186" s="159">
        <v>328</v>
      </c>
      <c r="N186" s="159">
        <v>0</v>
      </c>
      <c r="O186" s="304">
        <v>0</v>
      </c>
      <c r="P186" s="159"/>
      <c r="Q186" s="160">
        <v>0</v>
      </c>
      <c r="R186" s="211"/>
      <c r="S186" s="170">
        <v>2849</v>
      </c>
      <c r="T186" s="171" t="s">
        <v>182</v>
      </c>
      <c r="U186" s="172">
        <v>6659</v>
      </c>
      <c r="V186" s="173">
        <v>2399186.2599999998</v>
      </c>
      <c r="W186" s="173">
        <v>0</v>
      </c>
      <c r="X186" s="173">
        <v>0</v>
      </c>
      <c r="Y186" s="173">
        <v>0</v>
      </c>
      <c r="Z186" s="173">
        <v>0</v>
      </c>
      <c r="AA186" s="173">
        <v>0</v>
      </c>
      <c r="AB186" s="173">
        <v>0</v>
      </c>
      <c r="AC186" s="173">
        <f t="shared" si="27"/>
        <v>2399186.2599999998</v>
      </c>
      <c r="AD186" s="173">
        <f t="shared" si="34"/>
        <v>360.29</v>
      </c>
      <c r="AE186" s="173">
        <f t="shared" si="32"/>
        <v>0</v>
      </c>
      <c r="AF186" s="173">
        <f t="shared" si="28"/>
        <v>0</v>
      </c>
      <c r="AG186" s="173"/>
      <c r="AH186" s="165">
        <f t="shared" si="29"/>
        <v>0</v>
      </c>
      <c r="AI186" s="166"/>
      <c r="AJ186" s="157">
        <f t="shared" si="31"/>
        <v>0</v>
      </c>
      <c r="AK186" s="149"/>
      <c r="AM186" s="149"/>
    </row>
    <row r="187" spans="1:39" hidden="1" x14ac:dyDescent="0.25">
      <c r="A187" s="167">
        <f t="shared" si="30"/>
        <v>0</v>
      </c>
      <c r="B187" s="186">
        <v>2856</v>
      </c>
      <c r="C187" s="159" t="s">
        <v>183</v>
      </c>
      <c r="D187" s="159">
        <v>784</v>
      </c>
      <c r="E187" s="159">
        <v>614172.05000000005</v>
      </c>
      <c r="F187" s="159">
        <v>0</v>
      </c>
      <c r="G187" s="159">
        <v>0</v>
      </c>
      <c r="H187" s="159">
        <v>0</v>
      </c>
      <c r="I187" s="159">
        <v>0</v>
      </c>
      <c r="J187" s="159">
        <v>0</v>
      </c>
      <c r="K187" s="159">
        <v>0</v>
      </c>
      <c r="L187" s="159">
        <v>614172.05000000005</v>
      </c>
      <c r="M187" s="159">
        <v>783.38</v>
      </c>
      <c r="N187" s="159">
        <v>183.89</v>
      </c>
      <c r="O187" s="304">
        <v>144169.75999999998</v>
      </c>
      <c r="P187" s="159">
        <v>34</v>
      </c>
      <c r="Q187" s="160">
        <v>122327.27</v>
      </c>
      <c r="R187" s="211"/>
      <c r="S187" s="161">
        <v>2856</v>
      </c>
      <c r="T187" s="159" t="s">
        <v>183</v>
      </c>
      <c r="U187" s="162">
        <v>759</v>
      </c>
      <c r="V187" s="163">
        <v>634536.65</v>
      </c>
      <c r="W187" s="163">
        <v>0</v>
      </c>
      <c r="X187" s="163">
        <v>0</v>
      </c>
      <c r="Y187" s="163">
        <v>0</v>
      </c>
      <c r="Z187" s="163">
        <v>0</v>
      </c>
      <c r="AA187" s="163">
        <v>0</v>
      </c>
      <c r="AB187" s="163">
        <v>0</v>
      </c>
      <c r="AC187" s="163">
        <f t="shared" si="27"/>
        <v>634536.65</v>
      </c>
      <c r="AD187" s="164">
        <f t="shared" si="34"/>
        <v>836.02</v>
      </c>
      <c r="AE187" s="164">
        <f t="shared" si="32"/>
        <v>212.72</v>
      </c>
      <c r="AF187" s="164">
        <f t="shared" si="28"/>
        <v>161454.48000000001</v>
      </c>
      <c r="AG187" s="169">
        <f>AF187/AF$424</f>
        <v>6.0973663280635728</v>
      </c>
      <c r="AH187" s="165">
        <f t="shared" si="29"/>
        <v>76217079.100794658</v>
      </c>
      <c r="AI187" s="166"/>
      <c r="AJ187" s="157" t="b">
        <f t="shared" si="31"/>
        <v>0</v>
      </c>
      <c r="AK187" s="149"/>
      <c r="AM187" s="149"/>
    </row>
    <row r="188" spans="1:39" hidden="1" x14ac:dyDescent="0.25">
      <c r="A188" s="167">
        <f t="shared" si="30"/>
        <v>0</v>
      </c>
      <c r="B188" s="186">
        <v>2863</v>
      </c>
      <c r="C188" s="159" t="s">
        <v>184</v>
      </c>
      <c r="D188" s="159">
        <v>246</v>
      </c>
      <c r="E188" s="159">
        <v>135917.95000000001</v>
      </c>
      <c r="F188" s="159">
        <v>0</v>
      </c>
      <c r="G188" s="159">
        <v>0</v>
      </c>
      <c r="H188" s="159">
        <v>0</v>
      </c>
      <c r="I188" s="159">
        <v>0</v>
      </c>
      <c r="J188" s="159">
        <v>0</v>
      </c>
      <c r="K188" s="159">
        <v>0</v>
      </c>
      <c r="L188" s="159">
        <v>135917.95000000001</v>
      </c>
      <c r="M188" s="159">
        <v>552.51</v>
      </c>
      <c r="N188" s="159">
        <v>0</v>
      </c>
      <c r="O188" s="304">
        <v>0</v>
      </c>
      <c r="P188" s="159"/>
      <c r="Q188" s="160">
        <v>0</v>
      </c>
      <c r="R188" s="211"/>
      <c r="S188" s="161">
        <v>2863</v>
      </c>
      <c r="T188" s="159" t="s">
        <v>184</v>
      </c>
      <c r="U188" s="162">
        <v>242</v>
      </c>
      <c r="V188" s="163">
        <v>125795.6</v>
      </c>
      <c r="W188" s="163">
        <v>0</v>
      </c>
      <c r="X188" s="163">
        <v>0</v>
      </c>
      <c r="Y188" s="163">
        <v>0</v>
      </c>
      <c r="Z188" s="163">
        <v>0</v>
      </c>
      <c r="AA188" s="163">
        <v>0</v>
      </c>
      <c r="AB188" s="163">
        <v>0</v>
      </c>
      <c r="AC188" s="163">
        <f t="shared" si="27"/>
        <v>125795.6</v>
      </c>
      <c r="AD188" s="164">
        <f t="shared" si="34"/>
        <v>519.82000000000005</v>
      </c>
      <c r="AE188" s="164">
        <f t="shared" si="32"/>
        <v>0</v>
      </c>
      <c r="AF188" s="164">
        <f t="shared" si="28"/>
        <v>0</v>
      </c>
      <c r="AG188" s="164"/>
      <c r="AH188" s="165">
        <f t="shared" si="29"/>
        <v>0</v>
      </c>
      <c r="AI188" s="166"/>
      <c r="AJ188" s="157">
        <f t="shared" si="31"/>
        <v>0</v>
      </c>
      <c r="AK188" s="149"/>
      <c r="AM188" s="149"/>
    </row>
    <row r="189" spans="1:39" hidden="1" x14ac:dyDescent="0.25">
      <c r="A189" s="167">
        <f t="shared" si="30"/>
        <v>0</v>
      </c>
      <c r="B189" s="186">
        <v>3862</v>
      </c>
      <c r="C189" s="159" t="s">
        <v>246</v>
      </c>
      <c r="D189" s="159">
        <v>364</v>
      </c>
      <c r="E189" s="159">
        <v>198086.51</v>
      </c>
      <c r="F189" s="159">
        <v>0</v>
      </c>
      <c r="G189" s="159">
        <v>0</v>
      </c>
      <c r="H189" s="159">
        <v>0</v>
      </c>
      <c r="I189" s="159">
        <v>0</v>
      </c>
      <c r="J189" s="159">
        <v>0</v>
      </c>
      <c r="K189" s="159">
        <v>0</v>
      </c>
      <c r="L189" s="159">
        <v>198086.51</v>
      </c>
      <c r="M189" s="159">
        <v>544.19000000000005</v>
      </c>
      <c r="N189" s="159">
        <v>0</v>
      </c>
      <c r="O189" s="304">
        <v>0</v>
      </c>
      <c r="P189" s="159"/>
      <c r="Q189" s="160">
        <v>0</v>
      </c>
      <c r="R189" s="211"/>
      <c r="S189" s="161">
        <v>3862</v>
      </c>
      <c r="T189" s="159" t="s">
        <v>246</v>
      </c>
      <c r="U189" s="162">
        <v>368</v>
      </c>
      <c r="V189" s="163">
        <v>195780.12</v>
      </c>
      <c r="W189" s="163">
        <v>0</v>
      </c>
      <c r="X189" s="163">
        <v>0</v>
      </c>
      <c r="Y189" s="163">
        <v>0</v>
      </c>
      <c r="Z189" s="163">
        <v>0</v>
      </c>
      <c r="AA189" s="163">
        <v>0</v>
      </c>
      <c r="AB189" s="163">
        <v>0</v>
      </c>
      <c r="AC189" s="163">
        <f t="shared" si="27"/>
        <v>195780.12</v>
      </c>
      <c r="AD189" s="164">
        <f t="shared" si="34"/>
        <v>532.01</v>
      </c>
      <c r="AE189" s="164">
        <f t="shared" si="32"/>
        <v>0</v>
      </c>
      <c r="AF189" s="164">
        <f t="shared" si="28"/>
        <v>0</v>
      </c>
      <c r="AG189" s="164"/>
      <c r="AH189" s="165">
        <f t="shared" si="29"/>
        <v>0</v>
      </c>
      <c r="AI189" s="166"/>
      <c r="AJ189" s="157">
        <f t="shared" si="31"/>
        <v>0</v>
      </c>
      <c r="AK189" s="149"/>
      <c r="AM189" s="149"/>
    </row>
    <row r="190" spans="1:39" hidden="1" x14ac:dyDescent="0.25">
      <c r="A190" s="167">
        <f t="shared" si="30"/>
        <v>0</v>
      </c>
      <c r="B190" s="186">
        <v>2885</v>
      </c>
      <c r="C190" s="159" t="s">
        <v>186</v>
      </c>
      <c r="D190" s="159">
        <v>1924</v>
      </c>
      <c r="E190" s="159">
        <v>777642.67</v>
      </c>
      <c r="F190" s="159">
        <v>0</v>
      </c>
      <c r="G190" s="159">
        <v>0</v>
      </c>
      <c r="H190" s="159">
        <v>0</v>
      </c>
      <c r="I190" s="159">
        <v>0</v>
      </c>
      <c r="J190" s="159">
        <v>0</v>
      </c>
      <c r="K190" s="159">
        <v>0</v>
      </c>
      <c r="L190" s="159">
        <v>777642.67</v>
      </c>
      <c r="M190" s="159">
        <v>404.18</v>
      </c>
      <c r="N190" s="159">
        <v>0</v>
      </c>
      <c r="O190" s="304">
        <v>0</v>
      </c>
      <c r="P190" s="159"/>
      <c r="Q190" s="160">
        <v>0</v>
      </c>
      <c r="R190" s="211"/>
      <c r="S190" s="161">
        <v>2885</v>
      </c>
      <c r="T190" s="159" t="s">
        <v>186</v>
      </c>
      <c r="U190" s="162">
        <v>1901</v>
      </c>
      <c r="V190" s="163">
        <v>794816.35</v>
      </c>
      <c r="W190" s="163">
        <v>0</v>
      </c>
      <c r="X190" s="163">
        <v>0</v>
      </c>
      <c r="Y190" s="163">
        <v>0</v>
      </c>
      <c r="Z190" s="163">
        <v>0</v>
      </c>
      <c r="AA190" s="163">
        <v>0</v>
      </c>
      <c r="AB190" s="163">
        <v>0</v>
      </c>
      <c r="AC190" s="163">
        <f t="shared" si="27"/>
        <v>794816.35</v>
      </c>
      <c r="AD190" s="164">
        <f t="shared" si="34"/>
        <v>418.1</v>
      </c>
      <c r="AE190" s="164">
        <f t="shared" si="32"/>
        <v>0</v>
      </c>
      <c r="AF190" s="164">
        <f t="shared" si="28"/>
        <v>0</v>
      </c>
      <c r="AG190" s="164"/>
      <c r="AH190" s="165">
        <f t="shared" si="29"/>
        <v>0</v>
      </c>
      <c r="AI190" s="166"/>
      <c r="AJ190" s="157">
        <f t="shared" si="31"/>
        <v>0</v>
      </c>
      <c r="AK190" s="149"/>
      <c r="AM190" s="149"/>
    </row>
    <row r="191" spans="1:39" hidden="1" x14ac:dyDescent="0.25">
      <c r="A191" s="167">
        <f t="shared" si="30"/>
        <v>0</v>
      </c>
      <c r="B191" s="186">
        <v>2884</v>
      </c>
      <c r="C191" s="159" t="s">
        <v>185</v>
      </c>
      <c r="D191" s="159">
        <v>1435</v>
      </c>
      <c r="E191" s="159">
        <v>700547.8</v>
      </c>
      <c r="F191" s="159">
        <v>0</v>
      </c>
      <c r="G191" s="159">
        <v>0</v>
      </c>
      <c r="H191" s="159">
        <v>0</v>
      </c>
      <c r="I191" s="159">
        <v>0</v>
      </c>
      <c r="J191" s="159">
        <v>0</v>
      </c>
      <c r="K191" s="159">
        <v>0</v>
      </c>
      <c r="L191" s="159">
        <v>700547.8</v>
      </c>
      <c r="M191" s="159">
        <v>488.19</v>
      </c>
      <c r="N191" s="159">
        <v>0</v>
      </c>
      <c r="O191" s="304">
        <v>0</v>
      </c>
      <c r="P191" s="159"/>
      <c r="Q191" s="160">
        <v>0</v>
      </c>
      <c r="R191" s="211"/>
      <c r="S191" s="161">
        <v>2884</v>
      </c>
      <c r="T191" s="159" t="s">
        <v>185</v>
      </c>
      <c r="U191" s="162">
        <v>1371</v>
      </c>
      <c r="V191" s="163">
        <v>721199.01</v>
      </c>
      <c r="W191" s="163">
        <v>0</v>
      </c>
      <c r="X191" s="163">
        <v>0</v>
      </c>
      <c r="Y191" s="163">
        <v>0</v>
      </c>
      <c r="Z191" s="163">
        <v>0</v>
      </c>
      <c r="AA191" s="163">
        <v>0</v>
      </c>
      <c r="AB191" s="163">
        <v>0</v>
      </c>
      <c r="AC191" s="163">
        <f t="shared" si="27"/>
        <v>721199.01</v>
      </c>
      <c r="AD191" s="164">
        <f t="shared" si="34"/>
        <v>526.04</v>
      </c>
      <c r="AE191" s="164">
        <f t="shared" si="32"/>
        <v>0</v>
      </c>
      <c r="AF191" s="164">
        <f t="shared" si="28"/>
        <v>0</v>
      </c>
      <c r="AG191" s="164"/>
      <c r="AH191" s="165">
        <f t="shared" si="29"/>
        <v>0</v>
      </c>
      <c r="AI191" s="166"/>
      <c r="AJ191" s="157">
        <f t="shared" si="31"/>
        <v>0</v>
      </c>
      <c r="AK191" s="149"/>
      <c r="AM191" s="149"/>
    </row>
    <row r="192" spans="1:39" hidden="1" x14ac:dyDescent="0.25">
      <c r="A192" s="167">
        <f t="shared" si="30"/>
        <v>0</v>
      </c>
      <c r="B192" s="186">
        <v>2891</v>
      </c>
      <c r="C192" s="159" t="s">
        <v>187</v>
      </c>
      <c r="D192" s="159">
        <v>310</v>
      </c>
      <c r="E192" s="159">
        <v>426236.61</v>
      </c>
      <c r="F192" s="159">
        <v>0</v>
      </c>
      <c r="G192" s="159">
        <v>0</v>
      </c>
      <c r="H192" s="159">
        <v>0</v>
      </c>
      <c r="I192" s="159">
        <v>0</v>
      </c>
      <c r="J192" s="159">
        <v>0</v>
      </c>
      <c r="K192" s="159">
        <v>0</v>
      </c>
      <c r="L192" s="159">
        <v>426236.61</v>
      </c>
      <c r="M192" s="159">
        <v>1374.96</v>
      </c>
      <c r="N192" s="159">
        <v>775.47</v>
      </c>
      <c r="O192" s="304">
        <v>240395.7</v>
      </c>
      <c r="P192" s="159">
        <v>13</v>
      </c>
      <c r="Q192" s="160">
        <v>203974.46</v>
      </c>
      <c r="R192" s="211"/>
      <c r="S192" s="161">
        <v>2891</v>
      </c>
      <c r="T192" s="159" t="s">
        <v>187</v>
      </c>
      <c r="U192" s="162">
        <v>308</v>
      </c>
      <c r="V192" s="163">
        <v>446857.51</v>
      </c>
      <c r="W192" s="163">
        <v>0</v>
      </c>
      <c r="X192" s="163">
        <v>0</v>
      </c>
      <c r="Y192" s="163">
        <v>0</v>
      </c>
      <c r="Z192" s="163">
        <v>0</v>
      </c>
      <c r="AA192" s="163">
        <v>0</v>
      </c>
      <c r="AB192" s="163">
        <v>0</v>
      </c>
      <c r="AC192" s="163">
        <f t="shared" si="27"/>
        <v>446857.51</v>
      </c>
      <c r="AD192" s="164">
        <f t="shared" si="34"/>
        <v>1450.84</v>
      </c>
      <c r="AE192" s="164">
        <f t="shared" si="32"/>
        <v>827.54</v>
      </c>
      <c r="AF192" s="164">
        <f t="shared" si="28"/>
        <v>254882.31999999998</v>
      </c>
      <c r="AG192" s="169">
        <f>AF192/AF$424</f>
        <v>9.6256906317292916</v>
      </c>
      <c r="AH192" s="165">
        <f t="shared" si="29"/>
        <v>120321132.89661615</v>
      </c>
      <c r="AI192" s="166"/>
      <c r="AJ192" s="157" t="b">
        <f t="shared" si="31"/>
        <v>0</v>
      </c>
      <c r="AK192" s="149"/>
      <c r="AM192" s="149"/>
    </row>
    <row r="193" spans="1:39" hidden="1" x14ac:dyDescent="0.25">
      <c r="A193" s="167">
        <f t="shared" si="30"/>
        <v>0</v>
      </c>
      <c r="B193" s="186">
        <v>2898</v>
      </c>
      <c r="C193" s="159" t="s">
        <v>188</v>
      </c>
      <c r="D193" s="159">
        <v>1582</v>
      </c>
      <c r="E193" s="159">
        <v>493996.34</v>
      </c>
      <c r="F193" s="159">
        <v>14784</v>
      </c>
      <c r="G193" s="159">
        <v>0</v>
      </c>
      <c r="H193" s="159">
        <v>767.99</v>
      </c>
      <c r="I193" s="159">
        <v>0</v>
      </c>
      <c r="J193" s="159">
        <v>0</v>
      </c>
      <c r="K193" s="159">
        <v>0</v>
      </c>
      <c r="L193" s="159">
        <v>478444.35000000003</v>
      </c>
      <c r="M193" s="159">
        <v>302.43</v>
      </c>
      <c r="N193" s="159">
        <v>0</v>
      </c>
      <c r="O193" s="304">
        <v>0</v>
      </c>
      <c r="P193" s="159"/>
      <c r="Q193" s="160">
        <v>0</v>
      </c>
      <c r="R193" s="211"/>
      <c r="S193" s="161">
        <v>2898</v>
      </c>
      <c r="T193" s="159" t="s">
        <v>188</v>
      </c>
      <c r="U193" s="162">
        <v>1582</v>
      </c>
      <c r="V193" s="163">
        <v>520366.78</v>
      </c>
      <c r="W193" s="163">
        <v>16316.3</v>
      </c>
      <c r="X193" s="163">
        <v>0</v>
      </c>
      <c r="Y193" s="163">
        <v>0</v>
      </c>
      <c r="Z193" s="163">
        <v>0</v>
      </c>
      <c r="AA193" s="163">
        <v>0</v>
      </c>
      <c r="AB193" s="163">
        <v>0</v>
      </c>
      <c r="AC193" s="163">
        <f t="shared" si="27"/>
        <v>504050.48000000004</v>
      </c>
      <c r="AD193" s="164">
        <f t="shared" si="34"/>
        <v>318.62</v>
      </c>
      <c r="AE193" s="164">
        <f t="shared" si="32"/>
        <v>0</v>
      </c>
      <c r="AF193" s="164">
        <f t="shared" si="28"/>
        <v>0</v>
      </c>
      <c r="AG193" s="164"/>
      <c r="AH193" s="165">
        <f t="shared" si="29"/>
        <v>0</v>
      </c>
      <c r="AI193" s="166"/>
      <c r="AJ193" s="157">
        <f t="shared" si="31"/>
        <v>0</v>
      </c>
      <c r="AK193" s="149"/>
      <c r="AM193" s="149"/>
    </row>
    <row r="194" spans="1:39" hidden="1" x14ac:dyDescent="0.25">
      <c r="A194" s="167">
        <f t="shared" si="30"/>
        <v>0</v>
      </c>
      <c r="B194" s="186">
        <v>3647</v>
      </c>
      <c r="C194" s="159" t="s">
        <v>233</v>
      </c>
      <c r="D194" s="159">
        <v>695</v>
      </c>
      <c r="E194" s="159">
        <v>1020809.2</v>
      </c>
      <c r="F194" s="159">
        <v>0</v>
      </c>
      <c r="G194" s="159">
        <v>74767.27</v>
      </c>
      <c r="H194" s="159">
        <v>0</v>
      </c>
      <c r="I194" s="159">
        <v>0</v>
      </c>
      <c r="J194" s="159">
        <v>0</v>
      </c>
      <c r="K194" s="159">
        <v>0</v>
      </c>
      <c r="L194" s="159">
        <v>946041.92999999993</v>
      </c>
      <c r="M194" s="159">
        <v>1361.21</v>
      </c>
      <c r="N194" s="159">
        <v>761.72</v>
      </c>
      <c r="O194" s="304">
        <v>529395.4</v>
      </c>
      <c r="P194" s="159">
        <v>1</v>
      </c>
      <c r="Q194" s="160">
        <v>449189.12</v>
      </c>
      <c r="R194" s="211"/>
      <c r="S194" s="161">
        <v>3647</v>
      </c>
      <c r="T194" s="159" t="s">
        <v>233</v>
      </c>
      <c r="U194" s="162">
        <v>708</v>
      </c>
      <c r="V194" s="163">
        <v>961745.54</v>
      </c>
      <c r="W194" s="163">
        <v>0</v>
      </c>
      <c r="X194" s="163">
        <v>84187.85</v>
      </c>
      <c r="Y194" s="163">
        <v>0</v>
      </c>
      <c r="Z194" s="163">
        <v>0</v>
      </c>
      <c r="AA194" s="163">
        <v>0</v>
      </c>
      <c r="AB194" s="163">
        <v>0</v>
      </c>
      <c r="AC194" s="163">
        <f t="shared" ref="AC194:AC257" si="35">V194-W194-X194-Y194-Z194-AA194-AB194</f>
        <v>877557.69000000006</v>
      </c>
      <c r="AD194" s="164">
        <f t="shared" si="34"/>
        <v>1239.49</v>
      </c>
      <c r="AE194" s="164">
        <f t="shared" si="32"/>
        <v>616.19000000000005</v>
      </c>
      <c r="AF194" s="164">
        <f t="shared" ref="AF194:AF257" si="36">U194*AE194</f>
        <v>436262.52</v>
      </c>
      <c r="AG194" s="169">
        <f>AF194/AF$424</f>
        <v>16.475556451850458</v>
      </c>
      <c r="AH194" s="165">
        <f t="shared" ref="AH194:AH257" si="37">AG194*AH$426</f>
        <v>205944455.64813074</v>
      </c>
      <c r="AI194" s="166"/>
      <c r="AJ194" s="157" t="b">
        <f t="shared" si="31"/>
        <v>0</v>
      </c>
      <c r="AK194" s="149"/>
      <c r="AM194" s="149"/>
    </row>
    <row r="195" spans="1:39" hidden="1" x14ac:dyDescent="0.25">
      <c r="A195" s="167">
        <f t="shared" ref="A195:A258" si="38">B195-S195</f>
        <v>0</v>
      </c>
      <c r="B195" s="186">
        <v>2912</v>
      </c>
      <c r="C195" s="159" t="s">
        <v>189</v>
      </c>
      <c r="D195" s="159">
        <v>970</v>
      </c>
      <c r="E195" s="159">
        <v>386035.1</v>
      </c>
      <c r="F195" s="159">
        <v>0</v>
      </c>
      <c r="G195" s="159">
        <v>0</v>
      </c>
      <c r="H195" s="159">
        <v>0</v>
      </c>
      <c r="I195" s="159">
        <v>0</v>
      </c>
      <c r="J195" s="159">
        <v>0</v>
      </c>
      <c r="K195" s="159">
        <v>0</v>
      </c>
      <c r="L195" s="159">
        <v>386035.1</v>
      </c>
      <c r="M195" s="159">
        <v>397.97</v>
      </c>
      <c r="N195" s="159">
        <v>0</v>
      </c>
      <c r="O195" s="304">
        <v>0</v>
      </c>
      <c r="P195" s="159"/>
      <c r="Q195" s="160">
        <v>0</v>
      </c>
      <c r="R195" s="211"/>
      <c r="S195" s="161">
        <v>2912</v>
      </c>
      <c r="T195" s="159" t="s">
        <v>189</v>
      </c>
      <c r="U195" s="162">
        <v>965</v>
      </c>
      <c r="V195" s="163">
        <v>379420.64</v>
      </c>
      <c r="W195" s="163">
        <v>0</v>
      </c>
      <c r="X195" s="163">
        <v>1209.33</v>
      </c>
      <c r="Y195" s="163">
        <v>0</v>
      </c>
      <c r="Z195" s="163">
        <v>0</v>
      </c>
      <c r="AA195" s="163">
        <v>0</v>
      </c>
      <c r="AB195" s="163">
        <v>0</v>
      </c>
      <c r="AC195" s="163">
        <f t="shared" si="35"/>
        <v>378211.31</v>
      </c>
      <c r="AD195" s="164">
        <f t="shared" si="34"/>
        <v>391.93</v>
      </c>
      <c r="AE195" s="164">
        <f t="shared" si="32"/>
        <v>0</v>
      </c>
      <c r="AF195" s="164">
        <f t="shared" si="36"/>
        <v>0</v>
      </c>
      <c r="AG195" s="164"/>
      <c r="AH195" s="165">
        <f t="shared" si="37"/>
        <v>0</v>
      </c>
      <c r="AI195" s="166"/>
      <c r="AJ195" s="157">
        <f t="shared" ref="AJ195:AJ258" si="39">IF(AH195=0,Q195)</f>
        <v>0</v>
      </c>
      <c r="AK195" s="149"/>
      <c r="AM195" s="149"/>
    </row>
    <row r="196" spans="1:39" hidden="1" x14ac:dyDescent="0.25">
      <c r="A196" s="167">
        <f t="shared" si="38"/>
        <v>0</v>
      </c>
      <c r="B196" s="186">
        <v>2940</v>
      </c>
      <c r="C196" s="159" t="s">
        <v>190</v>
      </c>
      <c r="D196" s="159">
        <v>221</v>
      </c>
      <c r="E196" s="159">
        <v>148597.14000000001</v>
      </c>
      <c r="F196" s="159">
        <v>0</v>
      </c>
      <c r="G196" s="159">
        <v>0</v>
      </c>
      <c r="H196" s="159">
        <v>0</v>
      </c>
      <c r="I196" s="159">
        <v>0</v>
      </c>
      <c r="J196" s="159">
        <v>0</v>
      </c>
      <c r="K196" s="159">
        <v>0</v>
      </c>
      <c r="L196" s="159">
        <v>148597.14000000001</v>
      </c>
      <c r="M196" s="159">
        <v>672.39</v>
      </c>
      <c r="N196" s="159">
        <v>72.900000000000006</v>
      </c>
      <c r="O196" s="304">
        <v>16110.900000000001</v>
      </c>
      <c r="P196" s="159">
        <v>117</v>
      </c>
      <c r="Q196" s="160">
        <v>13670.01</v>
      </c>
      <c r="R196" s="211"/>
      <c r="S196" s="161">
        <v>2940</v>
      </c>
      <c r="T196" s="159" t="s">
        <v>190</v>
      </c>
      <c r="U196" s="162">
        <v>222</v>
      </c>
      <c r="V196" s="163">
        <v>148242.67000000001</v>
      </c>
      <c r="W196" s="163">
        <v>0</v>
      </c>
      <c r="X196" s="163">
        <v>0</v>
      </c>
      <c r="Y196" s="163">
        <v>0</v>
      </c>
      <c r="Z196" s="163">
        <v>0</v>
      </c>
      <c r="AA196" s="163">
        <v>0</v>
      </c>
      <c r="AB196" s="163">
        <v>0</v>
      </c>
      <c r="AC196" s="163">
        <f t="shared" si="35"/>
        <v>148242.67000000001</v>
      </c>
      <c r="AD196" s="164">
        <f t="shared" si="34"/>
        <v>667.76</v>
      </c>
      <c r="AE196" s="164">
        <f t="shared" ref="AE196:AE259" si="40">MAX(ROUND((AD196-AE$2),2),0)</f>
        <v>44.46</v>
      </c>
      <c r="AF196" s="164">
        <f t="shared" si="36"/>
        <v>9870.1200000000008</v>
      </c>
      <c r="AG196" s="169">
        <f>AF196/AF$424</f>
        <v>0.37274739816415642</v>
      </c>
      <c r="AH196" s="165">
        <f t="shared" si="37"/>
        <v>4659342.4770519556</v>
      </c>
      <c r="AI196" s="166"/>
      <c r="AJ196" s="157" t="b">
        <f t="shared" si="39"/>
        <v>0</v>
      </c>
      <c r="AK196" s="149"/>
      <c r="AM196" s="149"/>
    </row>
    <row r="197" spans="1:39" hidden="1" x14ac:dyDescent="0.25">
      <c r="A197" s="167">
        <f t="shared" si="38"/>
        <v>0</v>
      </c>
      <c r="B197" s="186">
        <v>2961</v>
      </c>
      <c r="C197" s="159" t="s">
        <v>191</v>
      </c>
      <c r="D197" s="159">
        <v>420</v>
      </c>
      <c r="E197" s="159">
        <v>172577.99</v>
      </c>
      <c r="F197" s="159">
        <v>0</v>
      </c>
      <c r="G197" s="159">
        <v>0</v>
      </c>
      <c r="H197" s="159">
        <v>0</v>
      </c>
      <c r="I197" s="159">
        <v>0</v>
      </c>
      <c r="J197" s="159">
        <v>0</v>
      </c>
      <c r="K197" s="159">
        <v>0</v>
      </c>
      <c r="L197" s="159">
        <v>172577.99</v>
      </c>
      <c r="M197" s="159">
        <v>410.9</v>
      </c>
      <c r="N197" s="159">
        <v>0</v>
      </c>
      <c r="O197" s="304">
        <v>0</v>
      </c>
      <c r="P197" s="159"/>
      <c r="Q197" s="160">
        <v>0</v>
      </c>
      <c r="R197" s="211"/>
      <c r="S197" s="161">
        <v>2961</v>
      </c>
      <c r="T197" s="159" t="s">
        <v>191</v>
      </c>
      <c r="U197" s="162">
        <v>417</v>
      </c>
      <c r="V197" s="163">
        <v>216764.06</v>
      </c>
      <c r="W197" s="163">
        <v>0</v>
      </c>
      <c r="X197" s="163">
        <v>0</v>
      </c>
      <c r="Y197" s="163">
        <v>0</v>
      </c>
      <c r="Z197" s="163">
        <v>0</v>
      </c>
      <c r="AA197" s="163">
        <v>0</v>
      </c>
      <c r="AB197" s="163">
        <v>0</v>
      </c>
      <c r="AC197" s="163">
        <f t="shared" si="35"/>
        <v>216764.06</v>
      </c>
      <c r="AD197" s="164">
        <f t="shared" si="34"/>
        <v>519.82000000000005</v>
      </c>
      <c r="AE197" s="164">
        <f t="shared" si="40"/>
        <v>0</v>
      </c>
      <c r="AF197" s="164">
        <f t="shared" si="36"/>
        <v>0</v>
      </c>
      <c r="AG197" s="164"/>
      <c r="AH197" s="165">
        <f t="shared" si="37"/>
        <v>0</v>
      </c>
      <c r="AI197" s="166"/>
      <c r="AJ197" s="157">
        <f t="shared" si="39"/>
        <v>0</v>
      </c>
      <c r="AK197" s="149"/>
      <c r="AM197" s="149"/>
    </row>
    <row r="198" spans="1:39" hidden="1" x14ac:dyDescent="0.25">
      <c r="A198" s="167">
        <f t="shared" si="38"/>
        <v>0</v>
      </c>
      <c r="B198" s="186">
        <v>3087</v>
      </c>
      <c r="C198" s="159" t="s">
        <v>192</v>
      </c>
      <c r="D198" s="159">
        <v>107</v>
      </c>
      <c r="E198" s="159">
        <v>60004.24</v>
      </c>
      <c r="F198" s="159">
        <v>0</v>
      </c>
      <c r="G198" s="159">
        <v>0</v>
      </c>
      <c r="H198" s="159">
        <v>0</v>
      </c>
      <c r="I198" s="159">
        <v>0</v>
      </c>
      <c r="J198" s="159">
        <v>0</v>
      </c>
      <c r="K198" s="159">
        <v>0</v>
      </c>
      <c r="L198" s="159">
        <v>60004.24</v>
      </c>
      <c r="M198" s="159">
        <v>560.79</v>
      </c>
      <c r="N198" s="159">
        <v>0</v>
      </c>
      <c r="O198" s="304">
        <v>0</v>
      </c>
      <c r="P198" s="159"/>
      <c r="Q198" s="160">
        <v>0</v>
      </c>
      <c r="R198" s="211"/>
      <c r="S198" s="161">
        <v>3087</v>
      </c>
      <c r="T198" s="159" t="s">
        <v>192</v>
      </c>
      <c r="U198" s="162">
        <v>103</v>
      </c>
      <c r="V198" s="163">
        <v>67919.62</v>
      </c>
      <c r="W198" s="163">
        <v>0</v>
      </c>
      <c r="X198" s="163">
        <v>0</v>
      </c>
      <c r="Y198" s="163">
        <v>0</v>
      </c>
      <c r="Z198" s="163">
        <v>0</v>
      </c>
      <c r="AA198" s="163">
        <v>0</v>
      </c>
      <c r="AB198" s="163">
        <v>0</v>
      </c>
      <c r="AC198" s="163">
        <f t="shared" si="35"/>
        <v>67919.62</v>
      </c>
      <c r="AD198" s="164">
        <f t="shared" si="34"/>
        <v>659.41</v>
      </c>
      <c r="AE198" s="164">
        <f t="shared" si="40"/>
        <v>36.11</v>
      </c>
      <c r="AF198" s="164">
        <f t="shared" si="36"/>
        <v>3719.33</v>
      </c>
      <c r="AG198" s="169">
        <f>AF198/AF$424</f>
        <v>0.14046137031909356</v>
      </c>
      <c r="AH198" s="165">
        <f t="shared" si="37"/>
        <v>1755767.1289886695</v>
      </c>
      <c r="AI198" s="166"/>
      <c r="AJ198" s="157" t="b">
        <f t="shared" si="39"/>
        <v>0</v>
      </c>
      <c r="AK198" s="149"/>
      <c r="AM198" s="149"/>
    </row>
    <row r="199" spans="1:39" hidden="1" x14ac:dyDescent="0.25">
      <c r="A199" s="167">
        <f t="shared" si="38"/>
        <v>0</v>
      </c>
      <c r="B199" s="186">
        <v>3094</v>
      </c>
      <c r="C199" s="159" t="s">
        <v>193</v>
      </c>
      <c r="D199" s="159">
        <v>84</v>
      </c>
      <c r="E199" s="159">
        <v>119097.45</v>
      </c>
      <c r="F199" s="159">
        <v>0</v>
      </c>
      <c r="G199" s="159">
        <v>0</v>
      </c>
      <c r="H199" s="159">
        <v>0</v>
      </c>
      <c r="I199" s="159">
        <v>0</v>
      </c>
      <c r="J199" s="159">
        <v>0</v>
      </c>
      <c r="K199" s="159">
        <v>0</v>
      </c>
      <c r="L199" s="159">
        <v>119097.45</v>
      </c>
      <c r="M199" s="159">
        <v>1417.83</v>
      </c>
      <c r="N199" s="159">
        <v>818.34</v>
      </c>
      <c r="O199" s="304">
        <v>68740.56</v>
      </c>
      <c r="P199" s="159">
        <v>79</v>
      </c>
      <c r="Q199" s="160">
        <v>58326</v>
      </c>
      <c r="R199" s="211"/>
      <c r="S199" s="161">
        <v>3094</v>
      </c>
      <c r="T199" s="159" t="s">
        <v>193</v>
      </c>
      <c r="U199" s="162">
        <v>88</v>
      </c>
      <c r="V199" s="163">
        <v>92917.92</v>
      </c>
      <c r="W199" s="163">
        <v>0</v>
      </c>
      <c r="X199" s="163">
        <v>0</v>
      </c>
      <c r="Y199" s="163">
        <v>0</v>
      </c>
      <c r="Z199" s="163">
        <v>0</v>
      </c>
      <c r="AA199" s="163">
        <v>0</v>
      </c>
      <c r="AB199" s="163">
        <v>0</v>
      </c>
      <c r="AC199" s="163">
        <f t="shared" si="35"/>
        <v>92917.92</v>
      </c>
      <c r="AD199" s="164">
        <f t="shared" si="34"/>
        <v>1055.8900000000001</v>
      </c>
      <c r="AE199" s="164">
        <f t="shared" si="40"/>
        <v>432.59</v>
      </c>
      <c r="AF199" s="164">
        <f t="shared" si="36"/>
        <v>38067.919999999998</v>
      </c>
      <c r="AG199" s="169">
        <f>AF199/AF$424</f>
        <v>1.4376439327506911</v>
      </c>
      <c r="AH199" s="165">
        <f t="shared" si="37"/>
        <v>17970549.15938364</v>
      </c>
      <c r="AI199" s="166"/>
      <c r="AJ199" s="157" t="b">
        <f t="shared" si="39"/>
        <v>0</v>
      </c>
      <c r="AK199" s="149"/>
      <c r="AM199" s="149"/>
    </row>
    <row r="200" spans="1:39" hidden="1" x14ac:dyDescent="0.25">
      <c r="A200" s="167">
        <f t="shared" si="38"/>
        <v>0</v>
      </c>
      <c r="B200" s="186">
        <v>3129</v>
      </c>
      <c r="C200" s="159" t="s">
        <v>195</v>
      </c>
      <c r="D200" s="159">
        <v>1310</v>
      </c>
      <c r="E200" s="159">
        <v>143994.01</v>
      </c>
      <c r="F200" s="159">
        <v>5260.75</v>
      </c>
      <c r="G200" s="159">
        <v>0</v>
      </c>
      <c r="H200" s="159">
        <v>0</v>
      </c>
      <c r="I200" s="159">
        <v>0</v>
      </c>
      <c r="J200" s="159">
        <v>0</v>
      </c>
      <c r="K200" s="159">
        <v>0</v>
      </c>
      <c r="L200" s="159">
        <v>138733.26</v>
      </c>
      <c r="M200" s="159">
        <v>105.9</v>
      </c>
      <c r="N200" s="159">
        <v>0</v>
      </c>
      <c r="O200" s="304">
        <v>0</v>
      </c>
      <c r="P200" s="159"/>
      <c r="Q200" s="160">
        <v>0</v>
      </c>
      <c r="R200" s="211"/>
      <c r="S200" s="170">
        <v>3129</v>
      </c>
      <c r="T200" s="171" t="s">
        <v>195</v>
      </c>
      <c r="U200" s="172">
        <v>1295</v>
      </c>
      <c r="V200" s="173">
        <v>158083.57</v>
      </c>
      <c r="W200" s="173">
        <v>4144.5</v>
      </c>
      <c r="X200" s="173">
        <v>0</v>
      </c>
      <c r="Y200" s="173">
        <v>0</v>
      </c>
      <c r="Z200" s="173">
        <v>0</v>
      </c>
      <c r="AA200" s="173">
        <v>0</v>
      </c>
      <c r="AB200" s="173">
        <v>0</v>
      </c>
      <c r="AC200" s="173">
        <f t="shared" si="35"/>
        <v>153939.07</v>
      </c>
      <c r="AD200" s="173">
        <f t="shared" si="34"/>
        <v>118.87</v>
      </c>
      <c r="AE200" s="173">
        <f t="shared" si="40"/>
        <v>0</v>
      </c>
      <c r="AF200" s="173">
        <f t="shared" si="36"/>
        <v>0</v>
      </c>
      <c r="AG200" s="173"/>
      <c r="AH200" s="165">
        <f t="shared" si="37"/>
        <v>0</v>
      </c>
      <c r="AI200" s="166"/>
      <c r="AJ200" s="157">
        <f t="shared" si="39"/>
        <v>0</v>
      </c>
      <c r="AK200" s="149"/>
      <c r="AM200" s="149"/>
    </row>
    <row r="201" spans="1:39" hidden="1" x14ac:dyDescent="0.25">
      <c r="A201" s="167">
        <f t="shared" si="38"/>
        <v>0</v>
      </c>
      <c r="B201" s="186">
        <v>3150</v>
      </c>
      <c r="C201" s="159" t="s">
        <v>196</v>
      </c>
      <c r="D201" s="159">
        <v>1557</v>
      </c>
      <c r="E201" s="159">
        <v>715496.55</v>
      </c>
      <c r="F201" s="159">
        <v>0</v>
      </c>
      <c r="G201" s="159">
        <v>0</v>
      </c>
      <c r="H201" s="159">
        <v>0</v>
      </c>
      <c r="I201" s="159">
        <v>0</v>
      </c>
      <c r="J201" s="159">
        <v>0</v>
      </c>
      <c r="K201" s="159">
        <v>0</v>
      </c>
      <c r="L201" s="159">
        <v>715496.55</v>
      </c>
      <c r="M201" s="159">
        <v>459.54</v>
      </c>
      <c r="N201" s="159">
        <v>0</v>
      </c>
      <c r="O201" s="304">
        <v>0</v>
      </c>
      <c r="P201" s="159"/>
      <c r="Q201" s="160">
        <v>0</v>
      </c>
      <c r="R201" s="211"/>
      <c r="S201" s="161">
        <v>3150</v>
      </c>
      <c r="T201" s="159" t="s">
        <v>196</v>
      </c>
      <c r="U201" s="162">
        <v>1538</v>
      </c>
      <c r="V201" s="163">
        <v>810950</v>
      </c>
      <c r="W201" s="163">
        <v>0</v>
      </c>
      <c r="X201" s="163">
        <v>0</v>
      </c>
      <c r="Y201" s="163">
        <v>0</v>
      </c>
      <c r="Z201" s="163">
        <v>0</v>
      </c>
      <c r="AA201" s="163">
        <v>0</v>
      </c>
      <c r="AB201" s="163">
        <v>0</v>
      </c>
      <c r="AC201" s="163">
        <f t="shared" si="35"/>
        <v>810950</v>
      </c>
      <c r="AD201" s="164">
        <f t="shared" si="34"/>
        <v>527.28</v>
      </c>
      <c r="AE201" s="164">
        <f t="shared" si="40"/>
        <v>0</v>
      </c>
      <c r="AF201" s="164">
        <f t="shared" si="36"/>
        <v>0</v>
      </c>
      <c r="AG201" s="164"/>
      <c r="AH201" s="165">
        <f t="shared" si="37"/>
        <v>0</v>
      </c>
      <c r="AI201" s="166"/>
      <c r="AJ201" s="157">
        <f t="shared" si="39"/>
        <v>0</v>
      </c>
      <c r="AK201" s="149"/>
      <c r="AM201" s="149"/>
    </row>
    <row r="202" spans="1:39" hidden="1" x14ac:dyDescent="0.25">
      <c r="A202" s="167">
        <f t="shared" si="38"/>
        <v>0</v>
      </c>
      <c r="B202" s="186">
        <v>3171</v>
      </c>
      <c r="C202" s="159" t="s">
        <v>197</v>
      </c>
      <c r="D202" s="159">
        <v>1068</v>
      </c>
      <c r="E202" s="159">
        <v>477120.53</v>
      </c>
      <c r="F202" s="159">
        <v>0</v>
      </c>
      <c r="G202" s="159">
        <v>0</v>
      </c>
      <c r="H202" s="159">
        <v>17600</v>
      </c>
      <c r="I202" s="159">
        <v>0</v>
      </c>
      <c r="J202" s="159">
        <v>0</v>
      </c>
      <c r="K202" s="159">
        <v>0</v>
      </c>
      <c r="L202" s="159">
        <v>459520.53</v>
      </c>
      <c r="M202" s="159">
        <v>430.26</v>
      </c>
      <c r="N202" s="159">
        <v>0</v>
      </c>
      <c r="O202" s="304">
        <v>0</v>
      </c>
      <c r="P202" s="159"/>
      <c r="Q202" s="160">
        <v>0</v>
      </c>
      <c r="R202" s="211"/>
      <c r="S202" s="161">
        <v>3171</v>
      </c>
      <c r="T202" s="159" t="s">
        <v>197</v>
      </c>
      <c r="U202" s="162">
        <v>1092</v>
      </c>
      <c r="V202" s="163">
        <v>363450.73</v>
      </c>
      <c r="W202" s="163">
        <v>0</v>
      </c>
      <c r="X202" s="163">
        <v>0</v>
      </c>
      <c r="Y202" s="163">
        <v>17300</v>
      </c>
      <c r="Z202" s="163">
        <v>0</v>
      </c>
      <c r="AA202" s="163">
        <v>0</v>
      </c>
      <c r="AB202" s="163">
        <v>0</v>
      </c>
      <c r="AC202" s="163">
        <f t="shared" si="35"/>
        <v>346150.73</v>
      </c>
      <c r="AD202" s="164">
        <f t="shared" si="34"/>
        <v>316.99</v>
      </c>
      <c r="AE202" s="164">
        <f t="shared" si="40"/>
        <v>0</v>
      </c>
      <c r="AF202" s="164">
        <f t="shared" si="36"/>
        <v>0</v>
      </c>
      <c r="AG202" s="164"/>
      <c r="AH202" s="165">
        <f t="shared" si="37"/>
        <v>0</v>
      </c>
      <c r="AI202" s="166"/>
      <c r="AJ202" s="157">
        <f t="shared" si="39"/>
        <v>0</v>
      </c>
      <c r="AK202" s="149"/>
      <c r="AM202" s="149"/>
    </row>
    <row r="203" spans="1:39" hidden="1" x14ac:dyDescent="0.25">
      <c r="A203" s="167">
        <f t="shared" si="38"/>
        <v>0</v>
      </c>
      <c r="B203" s="186">
        <v>3213</v>
      </c>
      <c r="C203" s="159" t="s">
        <v>199</v>
      </c>
      <c r="D203" s="159">
        <v>514</v>
      </c>
      <c r="E203" s="159">
        <v>307195.82</v>
      </c>
      <c r="F203" s="159">
        <v>0</v>
      </c>
      <c r="G203" s="159">
        <v>0</v>
      </c>
      <c r="H203" s="159">
        <v>0</v>
      </c>
      <c r="I203" s="159">
        <v>0</v>
      </c>
      <c r="J203" s="159">
        <v>0</v>
      </c>
      <c r="K203" s="159">
        <v>0</v>
      </c>
      <c r="L203" s="159">
        <v>307195.82</v>
      </c>
      <c r="M203" s="159">
        <v>597.66</v>
      </c>
      <c r="N203" s="159">
        <v>0</v>
      </c>
      <c r="O203" s="304">
        <v>0</v>
      </c>
      <c r="P203" s="159"/>
      <c r="Q203" s="160">
        <v>0</v>
      </c>
      <c r="R203" s="211"/>
      <c r="S203" s="161">
        <v>3213</v>
      </c>
      <c r="T203" s="159" t="s">
        <v>199</v>
      </c>
      <c r="U203" s="162">
        <v>505</v>
      </c>
      <c r="V203" s="163">
        <v>286867.89</v>
      </c>
      <c r="W203" s="163">
        <v>0</v>
      </c>
      <c r="X203" s="163">
        <v>0</v>
      </c>
      <c r="Y203" s="163">
        <v>0</v>
      </c>
      <c r="Z203" s="163">
        <v>0</v>
      </c>
      <c r="AA203" s="163">
        <v>0</v>
      </c>
      <c r="AB203" s="163">
        <v>0</v>
      </c>
      <c r="AC203" s="163">
        <f t="shared" si="35"/>
        <v>286867.89</v>
      </c>
      <c r="AD203" s="164">
        <f t="shared" si="34"/>
        <v>568.05999999999995</v>
      </c>
      <c r="AE203" s="164">
        <f t="shared" si="40"/>
        <v>0</v>
      </c>
      <c r="AF203" s="164">
        <f t="shared" si="36"/>
        <v>0</v>
      </c>
      <c r="AG203" s="164"/>
      <c r="AH203" s="165">
        <f t="shared" si="37"/>
        <v>0</v>
      </c>
      <c r="AI203" s="166"/>
      <c r="AJ203" s="157">
        <f t="shared" si="39"/>
        <v>0</v>
      </c>
      <c r="AK203" s="149"/>
      <c r="AM203" s="149"/>
    </row>
    <row r="204" spans="1:39" hidden="1" x14ac:dyDescent="0.25">
      <c r="A204" s="167">
        <f t="shared" si="38"/>
        <v>0</v>
      </c>
      <c r="B204" s="186">
        <v>3220</v>
      </c>
      <c r="C204" s="159" t="s">
        <v>200</v>
      </c>
      <c r="D204" s="159">
        <v>1915</v>
      </c>
      <c r="E204" s="159">
        <v>1065923.3700000001</v>
      </c>
      <c r="F204" s="159">
        <v>0</v>
      </c>
      <c r="G204" s="159">
        <v>4915.87</v>
      </c>
      <c r="H204" s="159">
        <v>0</v>
      </c>
      <c r="I204" s="159">
        <v>0</v>
      </c>
      <c r="J204" s="159">
        <v>0</v>
      </c>
      <c r="K204" s="159">
        <v>0</v>
      </c>
      <c r="L204" s="159">
        <v>1061007.5</v>
      </c>
      <c r="M204" s="159">
        <v>554.04999999999995</v>
      </c>
      <c r="N204" s="159">
        <v>0</v>
      </c>
      <c r="O204" s="304">
        <v>0</v>
      </c>
      <c r="P204" s="159"/>
      <c r="Q204" s="160">
        <v>0</v>
      </c>
      <c r="R204" s="211"/>
      <c r="S204" s="161">
        <v>3220</v>
      </c>
      <c r="T204" s="159" t="s">
        <v>200</v>
      </c>
      <c r="U204" s="162">
        <v>1882</v>
      </c>
      <c r="V204" s="163">
        <v>1134004.3799999999</v>
      </c>
      <c r="W204" s="163">
        <v>0</v>
      </c>
      <c r="X204" s="163">
        <v>12663.47</v>
      </c>
      <c r="Y204" s="163">
        <v>0</v>
      </c>
      <c r="Z204" s="163">
        <v>0</v>
      </c>
      <c r="AA204" s="163">
        <v>0</v>
      </c>
      <c r="AB204" s="163">
        <v>0</v>
      </c>
      <c r="AC204" s="163">
        <f t="shared" si="35"/>
        <v>1121340.9099999999</v>
      </c>
      <c r="AD204" s="164">
        <f t="shared" si="34"/>
        <v>595.82000000000005</v>
      </c>
      <c r="AE204" s="164">
        <f t="shared" si="40"/>
        <v>0</v>
      </c>
      <c r="AF204" s="164">
        <f t="shared" si="36"/>
        <v>0</v>
      </c>
      <c r="AG204" s="164"/>
      <c r="AH204" s="165">
        <f t="shared" si="37"/>
        <v>0</v>
      </c>
      <c r="AI204" s="166"/>
      <c r="AJ204" s="157">
        <f t="shared" si="39"/>
        <v>0</v>
      </c>
      <c r="AK204" s="149"/>
      <c r="AM204" s="149"/>
    </row>
    <row r="205" spans="1:39" hidden="1" x14ac:dyDescent="0.25">
      <c r="A205" s="167">
        <f t="shared" si="38"/>
        <v>0</v>
      </c>
      <c r="B205" s="186">
        <v>3269</v>
      </c>
      <c r="C205" s="159" t="s">
        <v>201</v>
      </c>
      <c r="D205" s="159">
        <v>27755</v>
      </c>
      <c r="E205" s="159">
        <v>9545991.3000000007</v>
      </c>
      <c r="F205" s="159">
        <v>0</v>
      </c>
      <c r="G205" s="159">
        <v>0</v>
      </c>
      <c r="H205" s="159">
        <v>0</v>
      </c>
      <c r="I205" s="159">
        <v>0</v>
      </c>
      <c r="J205" s="159">
        <v>0</v>
      </c>
      <c r="K205" s="159">
        <v>0</v>
      </c>
      <c r="L205" s="159">
        <v>9545991.3000000007</v>
      </c>
      <c r="M205" s="159">
        <v>343.94</v>
      </c>
      <c r="N205" s="159">
        <v>0</v>
      </c>
      <c r="O205" s="304">
        <v>0</v>
      </c>
      <c r="P205" s="159"/>
      <c r="Q205" s="160">
        <v>0</v>
      </c>
      <c r="R205" s="211"/>
      <c r="S205" s="170">
        <v>3269</v>
      </c>
      <c r="T205" s="171" t="s">
        <v>201</v>
      </c>
      <c r="U205" s="172">
        <v>27778</v>
      </c>
      <c r="V205" s="173">
        <v>9810832.1300000008</v>
      </c>
      <c r="W205" s="173">
        <v>0</v>
      </c>
      <c r="X205" s="173">
        <v>0</v>
      </c>
      <c r="Y205" s="173">
        <v>0</v>
      </c>
      <c r="Z205" s="173">
        <v>0</v>
      </c>
      <c r="AA205" s="173">
        <v>0</v>
      </c>
      <c r="AB205" s="173">
        <v>0</v>
      </c>
      <c r="AC205" s="173">
        <f t="shared" si="35"/>
        <v>9810832.1300000008</v>
      </c>
      <c r="AD205" s="173">
        <f t="shared" ref="AD205:AD208" si="41">ROUND((AC205/U205),2)</f>
        <v>353.19</v>
      </c>
      <c r="AE205" s="164">
        <f t="shared" si="40"/>
        <v>0</v>
      </c>
      <c r="AF205" s="173">
        <f t="shared" si="36"/>
        <v>0</v>
      </c>
      <c r="AG205" s="173"/>
      <c r="AH205" s="165">
        <f t="shared" si="37"/>
        <v>0</v>
      </c>
      <c r="AI205" s="166"/>
      <c r="AJ205" s="157">
        <f t="shared" si="39"/>
        <v>0</v>
      </c>
      <c r="AK205" s="149"/>
      <c r="AM205" s="149"/>
    </row>
    <row r="206" spans="1:39" hidden="1" x14ac:dyDescent="0.25">
      <c r="A206" s="167">
        <f t="shared" si="38"/>
        <v>0</v>
      </c>
      <c r="B206" s="186">
        <v>3276</v>
      </c>
      <c r="C206" s="159" t="s">
        <v>202</v>
      </c>
      <c r="D206" s="159">
        <v>775</v>
      </c>
      <c r="E206" s="159">
        <v>242040.28</v>
      </c>
      <c r="F206" s="159">
        <v>0</v>
      </c>
      <c r="G206" s="159">
        <v>0</v>
      </c>
      <c r="H206" s="159">
        <v>0</v>
      </c>
      <c r="I206" s="159">
        <v>0</v>
      </c>
      <c r="J206" s="159">
        <v>0</v>
      </c>
      <c r="K206" s="159">
        <v>0</v>
      </c>
      <c r="L206" s="159">
        <v>242040.28</v>
      </c>
      <c r="M206" s="159">
        <v>312.31</v>
      </c>
      <c r="N206" s="159">
        <v>0</v>
      </c>
      <c r="O206" s="304">
        <v>0</v>
      </c>
      <c r="P206" s="159"/>
      <c r="Q206" s="160">
        <v>0</v>
      </c>
      <c r="R206" s="211"/>
      <c r="S206" s="161">
        <v>3276</v>
      </c>
      <c r="T206" s="159" t="s">
        <v>202</v>
      </c>
      <c r="U206" s="162">
        <v>741</v>
      </c>
      <c r="V206" s="163">
        <v>511598.04</v>
      </c>
      <c r="W206" s="163">
        <v>0</v>
      </c>
      <c r="X206" s="163">
        <v>0</v>
      </c>
      <c r="Y206" s="163">
        <v>0</v>
      </c>
      <c r="Z206" s="163">
        <v>0</v>
      </c>
      <c r="AA206" s="163">
        <v>0</v>
      </c>
      <c r="AB206" s="163">
        <v>0</v>
      </c>
      <c r="AC206" s="163">
        <f t="shared" si="35"/>
        <v>511598.04</v>
      </c>
      <c r="AD206" s="164">
        <f t="shared" si="41"/>
        <v>690.42</v>
      </c>
      <c r="AE206" s="164">
        <f t="shared" si="40"/>
        <v>67.12</v>
      </c>
      <c r="AF206" s="164">
        <f t="shared" si="36"/>
        <v>49735.920000000006</v>
      </c>
      <c r="AG206" s="169">
        <f>AF206/AF$424</f>
        <v>1.878288691049413</v>
      </c>
      <c r="AH206" s="165">
        <f t="shared" si="37"/>
        <v>23478608.638117664</v>
      </c>
      <c r="AI206" s="166"/>
      <c r="AJ206" s="157" t="b">
        <f t="shared" si="39"/>
        <v>0</v>
      </c>
      <c r="AK206" s="149"/>
      <c r="AM206" s="149"/>
    </row>
    <row r="207" spans="1:39" hidden="1" x14ac:dyDescent="0.25">
      <c r="A207" s="167">
        <f t="shared" si="38"/>
        <v>0</v>
      </c>
      <c r="B207" s="186">
        <v>3290</v>
      </c>
      <c r="C207" s="159" t="s">
        <v>203</v>
      </c>
      <c r="D207" s="159">
        <v>5239</v>
      </c>
      <c r="E207" s="159">
        <v>1425278.34</v>
      </c>
      <c r="F207" s="159">
        <v>0</v>
      </c>
      <c r="G207" s="159">
        <v>0</v>
      </c>
      <c r="H207" s="159">
        <v>0</v>
      </c>
      <c r="I207" s="159">
        <v>0</v>
      </c>
      <c r="J207" s="159">
        <v>0</v>
      </c>
      <c r="K207" s="159">
        <v>0</v>
      </c>
      <c r="L207" s="159">
        <v>1425278.34</v>
      </c>
      <c r="M207" s="159">
        <v>272.05</v>
      </c>
      <c r="N207" s="159">
        <v>0</v>
      </c>
      <c r="O207" s="304">
        <v>0</v>
      </c>
      <c r="P207" s="159"/>
      <c r="Q207" s="160">
        <v>0</v>
      </c>
      <c r="R207" s="211"/>
      <c r="S207" s="170">
        <v>3290</v>
      </c>
      <c r="T207" s="171" t="s">
        <v>203</v>
      </c>
      <c r="U207" s="172">
        <v>5295</v>
      </c>
      <c r="V207" s="173">
        <v>1495212.65</v>
      </c>
      <c r="W207" s="173">
        <v>0</v>
      </c>
      <c r="X207" s="173">
        <v>0</v>
      </c>
      <c r="Y207" s="173">
        <v>0</v>
      </c>
      <c r="Z207" s="173">
        <v>0</v>
      </c>
      <c r="AA207" s="173">
        <v>0</v>
      </c>
      <c r="AB207" s="173">
        <v>0</v>
      </c>
      <c r="AC207" s="173">
        <f t="shared" si="35"/>
        <v>1495212.65</v>
      </c>
      <c r="AD207" s="173">
        <f t="shared" si="41"/>
        <v>282.38</v>
      </c>
      <c r="AE207" s="173">
        <f t="shared" si="40"/>
        <v>0</v>
      </c>
      <c r="AF207" s="173">
        <f t="shared" si="36"/>
        <v>0</v>
      </c>
      <c r="AG207" s="173"/>
      <c r="AH207" s="165">
        <f t="shared" si="37"/>
        <v>0</v>
      </c>
      <c r="AI207" s="166"/>
      <c r="AJ207" s="157">
        <f t="shared" si="39"/>
        <v>0</v>
      </c>
      <c r="AK207" s="149"/>
      <c r="AM207" s="149"/>
    </row>
    <row r="208" spans="1:39" hidden="1" x14ac:dyDescent="0.25">
      <c r="A208" s="167">
        <f t="shared" si="38"/>
        <v>0</v>
      </c>
      <c r="B208" s="186">
        <v>3297</v>
      </c>
      <c r="C208" s="159" t="s">
        <v>204</v>
      </c>
      <c r="D208" s="159">
        <v>1278</v>
      </c>
      <c r="E208" s="159">
        <v>1220465.57</v>
      </c>
      <c r="F208" s="159">
        <v>0</v>
      </c>
      <c r="G208" s="159">
        <v>34697.99</v>
      </c>
      <c r="H208" s="159">
        <v>0</v>
      </c>
      <c r="I208" s="159">
        <v>0</v>
      </c>
      <c r="J208" s="159">
        <v>0</v>
      </c>
      <c r="K208" s="159">
        <v>0</v>
      </c>
      <c r="L208" s="159">
        <v>1185767.58</v>
      </c>
      <c r="M208" s="159">
        <v>927.83</v>
      </c>
      <c r="N208" s="159">
        <v>328.34</v>
      </c>
      <c r="O208" s="304">
        <v>419618.51999999996</v>
      </c>
      <c r="P208" s="159">
        <v>3</v>
      </c>
      <c r="Q208" s="160">
        <v>356044.06</v>
      </c>
      <c r="R208" s="211"/>
      <c r="S208" s="161">
        <v>3297</v>
      </c>
      <c r="T208" s="159" t="s">
        <v>204</v>
      </c>
      <c r="U208" s="162">
        <v>1249</v>
      </c>
      <c r="V208" s="163">
        <v>1530031.27</v>
      </c>
      <c r="W208" s="163">
        <v>0</v>
      </c>
      <c r="X208" s="163">
        <v>26002.06</v>
      </c>
      <c r="Y208" s="163">
        <v>0</v>
      </c>
      <c r="Z208" s="163">
        <v>0</v>
      </c>
      <c r="AA208" s="163">
        <v>0</v>
      </c>
      <c r="AB208" s="163">
        <v>0</v>
      </c>
      <c r="AC208" s="163">
        <f t="shared" si="35"/>
        <v>1504029.21</v>
      </c>
      <c r="AD208" s="164">
        <f t="shared" si="41"/>
        <v>1204.19</v>
      </c>
      <c r="AE208" s="164">
        <f t="shared" si="40"/>
        <v>580.89</v>
      </c>
      <c r="AF208" s="164">
        <f t="shared" si="36"/>
        <v>725531.61</v>
      </c>
      <c r="AG208" s="169">
        <f>AF208/AF$424</f>
        <v>27.399871522671603</v>
      </c>
      <c r="AH208" s="165">
        <f t="shared" si="37"/>
        <v>342498394.03339505</v>
      </c>
      <c r="AI208" s="166"/>
      <c r="AJ208" s="157" t="b">
        <f t="shared" si="39"/>
        <v>0</v>
      </c>
      <c r="AK208" s="149"/>
      <c r="AM208" s="149"/>
    </row>
    <row r="209" spans="1:39" hidden="1" x14ac:dyDescent="0.25">
      <c r="A209" s="167">
        <f t="shared" si="38"/>
        <v>0</v>
      </c>
      <c r="B209" s="186">
        <v>1897</v>
      </c>
      <c r="C209" s="159" t="s">
        <v>117</v>
      </c>
      <c r="D209" s="159">
        <v>437</v>
      </c>
      <c r="E209" s="159">
        <v>453707.59</v>
      </c>
      <c r="F209" s="159">
        <v>0</v>
      </c>
      <c r="G209" s="159">
        <v>0</v>
      </c>
      <c r="H209" s="159">
        <v>0</v>
      </c>
      <c r="I209" s="159">
        <v>0</v>
      </c>
      <c r="J209" s="159">
        <v>0</v>
      </c>
      <c r="K209" s="159">
        <v>0</v>
      </c>
      <c r="L209" s="159">
        <v>453707.59</v>
      </c>
      <c r="M209" s="159">
        <v>1038.23</v>
      </c>
      <c r="N209" s="159">
        <v>0</v>
      </c>
      <c r="O209" s="304">
        <v>0</v>
      </c>
      <c r="P209" s="159"/>
      <c r="Q209" s="160">
        <v>0</v>
      </c>
      <c r="R209" s="211"/>
      <c r="S209" s="170">
        <v>1897</v>
      </c>
      <c r="T209" s="171" t="s">
        <v>117</v>
      </c>
      <c r="U209" s="172">
        <v>428</v>
      </c>
      <c r="V209" s="173">
        <v>423782.28</v>
      </c>
      <c r="W209" s="173">
        <v>0</v>
      </c>
      <c r="X209" s="173">
        <v>0</v>
      </c>
      <c r="Y209" s="173">
        <v>0</v>
      </c>
      <c r="Z209" s="173">
        <v>0</v>
      </c>
      <c r="AA209" s="173">
        <v>0</v>
      </c>
      <c r="AB209" s="173">
        <v>0</v>
      </c>
      <c r="AC209" s="173">
        <f t="shared" si="35"/>
        <v>423782.28</v>
      </c>
      <c r="AD209" s="177">
        <v>0</v>
      </c>
      <c r="AE209" s="173">
        <f t="shared" si="40"/>
        <v>0</v>
      </c>
      <c r="AF209" s="173">
        <f t="shared" si="36"/>
        <v>0</v>
      </c>
      <c r="AG209" s="173"/>
      <c r="AH209" s="165">
        <f t="shared" si="37"/>
        <v>0</v>
      </c>
      <c r="AI209" s="166"/>
      <c r="AJ209" s="157">
        <f t="shared" si="39"/>
        <v>0</v>
      </c>
      <c r="AK209" s="149"/>
      <c r="AM209" s="149"/>
    </row>
    <row r="210" spans="1:39" hidden="1" x14ac:dyDescent="0.25">
      <c r="A210" s="167">
        <f t="shared" si="38"/>
        <v>0</v>
      </c>
      <c r="B210" s="186">
        <v>3304</v>
      </c>
      <c r="C210" s="159" t="s">
        <v>205</v>
      </c>
      <c r="D210" s="159">
        <v>664</v>
      </c>
      <c r="E210" s="159">
        <v>579025.26</v>
      </c>
      <c r="F210" s="159">
        <v>100</v>
      </c>
      <c r="G210" s="159">
        <v>0</v>
      </c>
      <c r="H210" s="159">
        <v>0</v>
      </c>
      <c r="I210" s="159">
        <v>0</v>
      </c>
      <c r="J210" s="159">
        <v>0</v>
      </c>
      <c r="K210" s="159">
        <v>0</v>
      </c>
      <c r="L210" s="159">
        <v>578925.26</v>
      </c>
      <c r="M210" s="159">
        <v>871.88</v>
      </c>
      <c r="N210" s="159">
        <v>272.39</v>
      </c>
      <c r="O210" s="304">
        <v>180866.96</v>
      </c>
      <c r="P210" s="159">
        <v>26</v>
      </c>
      <c r="Q210" s="160">
        <v>153464.64000000001</v>
      </c>
      <c r="R210" s="211"/>
      <c r="S210" s="161">
        <v>3304</v>
      </c>
      <c r="T210" s="159" t="s">
        <v>205</v>
      </c>
      <c r="U210" s="162">
        <v>691</v>
      </c>
      <c r="V210" s="163">
        <v>612386.16</v>
      </c>
      <c r="W210" s="163">
        <v>50</v>
      </c>
      <c r="X210" s="163">
        <v>0</v>
      </c>
      <c r="Y210" s="163">
        <v>0</v>
      </c>
      <c r="Z210" s="163">
        <v>0</v>
      </c>
      <c r="AA210" s="163">
        <v>0</v>
      </c>
      <c r="AB210" s="163">
        <v>0</v>
      </c>
      <c r="AC210" s="163">
        <f t="shared" si="35"/>
        <v>612336.16</v>
      </c>
      <c r="AD210" s="164">
        <f t="shared" ref="AD210:AD255" si="42">ROUND((AC210/U210),2)</f>
        <v>886.16</v>
      </c>
      <c r="AE210" s="164">
        <f t="shared" si="40"/>
        <v>262.86</v>
      </c>
      <c r="AF210" s="164">
        <f t="shared" si="36"/>
        <v>181636.26</v>
      </c>
      <c r="AG210" s="169">
        <f>AF210/AF$424</f>
        <v>6.8595359861144782</v>
      </c>
      <c r="AH210" s="165">
        <f t="shared" si="37"/>
        <v>85744199.826430976</v>
      </c>
      <c r="AI210" s="166"/>
      <c r="AJ210" s="157" t="b">
        <f t="shared" si="39"/>
        <v>0</v>
      </c>
      <c r="AK210" s="149"/>
      <c r="AM210" s="149"/>
    </row>
    <row r="211" spans="1:39" hidden="1" x14ac:dyDescent="0.25">
      <c r="A211" s="167">
        <f t="shared" si="38"/>
        <v>0</v>
      </c>
      <c r="B211" s="186">
        <v>3311</v>
      </c>
      <c r="C211" s="159" t="s">
        <v>206</v>
      </c>
      <c r="D211" s="159">
        <v>2188</v>
      </c>
      <c r="E211" s="159">
        <v>653486.71</v>
      </c>
      <c r="F211" s="159">
        <v>0</v>
      </c>
      <c r="G211" s="159">
        <v>0</v>
      </c>
      <c r="H211" s="159">
        <v>0</v>
      </c>
      <c r="I211" s="159">
        <v>0</v>
      </c>
      <c r="J211" s="159">
        <v>0</v>
      </c>
      <c r="K211" s="159">
        <v>0</v>
      </c>
      <c r="L211" s="159">
        <v>653486.71</v>
      </c>
      <c r="M211" s="159">
        <v>298.67</v>
      </c>
      <c r="N211" s="159">
        <v>0</v>
      </c>
      <c r="O211" s="304">
        <v>0</v>
      </c>
      <c r="P211" s="159"/>
      <c r="Q211" s="160">
        <v>0</v>
      </c>
      <c r="R211" s="211"/>
      <c r="S211" s="161">
        <v>3311</v>
      </c>
      <c r="T211" s="159" t="s">
        <v>206</v>
      </c>
      <c r="U211" s="162">
        <v>2188</v>
      </c>
      <c r="V211" s="163">
        <v>674872.83</v>
      </c>
      <c r="W211" s="163">
        <v>0</v>
      </c>
      <c r="X211" s="163">
        <v>0</v>
      </c>
      <c r="Y211" s="163">
        <v>0</v>
      </c>
      <c r="Z211" s="163">
        <v>0</v>
      </c>
      <c r="AA211" s="163">
        <v>0</v>
      </c>
      <c r="AB211" s="163">
        <v>0</v>
      </c>
      <c r="AC211" s="163">
        <f t="shared" si="35"/>
        <v>674872.83</v>
      </c>
      <c r="AD211" s="164">
        <f t="shared" si="42"/>
        <v>308.44</v>
      </c>
      <c r="AE211" s="164">
        <f t="shared" si="40"/>
        <v>0</v>
      </c>
      <c r="AF211" s="164">
        <f t="shared" si="36"/>
        <v>0</v>
      </c>
      <c r="AG211" s="164"/>
      <c r="AH211" s="165">
        <f t="shared" si="37"/>
        <v>0</v>
      </c>
      <c r="AI211" s="166"/>
      <c r="AJ211" s="157">
        <f t="shared" si="39"/>
        <v>0</v>
      </c>
      <c r="AK211" s="149"/>
      <c r="AM211" s="149"/>
    </row>
    <row r="212" spans="1:39" hidden="1" x14ac:dyDescent="0.25">
      <c r="A212" s="167">
        <f t="shared" si="38"/>
        <v>0</v>
      </c>
      <c r="B212" s="186">
        <v>3318</v>
      </c>
      <c r="C212" s="159" t="s">
        <v>207</v>
      </c>
      <c r="D212" s="159">
        <v>507</v>
      </c>
      <c r="E212" s="159">
        <v>297242.40999999997</v>
      </c>
      <c r="F212" s="159">
        <v>0</v>
      </c>
      <c r="G212" s="159">
        <v>0</v>
      </c>
      <c r="H212" s="159">
        <v>10275</v>
      </c>
      <c r="I212" s="159">
        <v>0</v>
      </c>
      <c r="J212" s="159">
        <v>0</v>
      </c>
      <c r="K212" s="159">
        <v>0</v>
      </c>
      <c r="L212" s="159">
        <v>286967.40999999997</v>
      </c>
      <c r="M212" s="159">
        <v>566.01</v>
      </c>
      <c r="N212" s="159">
        <v>0</v>
      </c>
      <c r="O212" s="304">
        <v>0</v>
      </c>
      <c r="P212" s="159"/>
      <c r="Q212" s="160">
        <v>0</v>
      </c>
      <c r="R212" s="211"/>
      <c r="S212" s="161">
        <v>3318</v>
      </c>
      <c r="T212" s="159" t="s">
        <v>207</v>
      </c>
      <c r="U212" s="162">
        <v>504</v>
      </c>
      <c r="V212" s="163">
        <v>291566.24</v>
      </c>
      <c r="W212" s="163">
        <v>0</v>
      </c>
      <c r="X212" s="163">
        <v>0</v>
      </c>
      <c r="Y212" s="163">
        <v>10275</v>
      </c>
      <c r="Z212" s="163">
        <v>0</v>
      </c>
      <c r="AA212" s="163">
        <v>0</v>
      </c>
      <c r="AB212" s="163">
        <v>0</v>
      </c>
      <c r="AC212" s="163">
        <f t="shared" si="35"/>
        <v>281291.24</v>
      </c>
      <c r="AD212" s="164">
        <f t="shared" si="42"/>
        <v>558.12</v>
      </c>
      <c r="AE212" s="164">
        <f t="shared" si="40"/>
        <v>0</v>
      </c>
      <c r="AF212" s="164">
        <f t="shared" si="36"/>
        <v>0</v>
      </c>
      <c r="AG212" s="164"/>
      <c r="AH212" s="165">
        <f t="shared" si="37"/>
        <v>0</v>
      </c>
      <c r="AI212" s="166"/>
      <c r="AJ212" s="157">
        <f t="shared" si="39"/>
        <v>0</v>
      </c>
      <c r="AK212" s="149"/>
      <c r="AM212" s="149"/>
    </row>
    <row r="213" spans="1:39" hidden="1" x14ac:dyDescent="0.25">
      <c r="A213" s="167">
        <f t="shared" si="38"/>
        <v>0</v>
      </c>
      <c r="B213" s="186">
        <v>3325</v>
      </c>
      <c r="C213" s="159" t="s">
        <v>208</v>
      </c>
      <c r="D213" s="159">
        <v>834</v>
      </c>
      <c r="E213" s="159">
        <v>476928.81</v>
      </c>
      <c r="F213" s="159">
        <v>0</v>
      </c>
      <c r="G213" s="159">
        <v>0</v>
      </c>
      <c r="H213" s="159">
        <v>0</v>
      </c>
      <c r="I213" s="159">
        <v>0</v>
      </c>
      <c r="J213" s="159">
        <v>0</v>
      </c>
      <c r="K213" s="159">
        <v>0</v>
      </c>
      <c r="L213" s="159">
        <v>476928.81</v>
      </c>
      <c r="M213" s="159">
        <v>571.86</v>
      </c>
      <c r="N213" s="159">
        <v>0</v>
      </c>
      <c r="O213" s="304">
        <v>0</v>
      </c>
      <c r="P213" s="159"/>
      <c r="Q213" s="160">
        <v>0</v>
      </c>
      <c r="R213" s="211"/>
      <c r="S213" s="161">
        <v>3325</v>
      </c>
      <c r="T213" s="159" t="s">
        <v>208</v>
      </c>
      <c r="U213" s="162">
        <v>806</v>
      </c>
      <c r="V213" s="163">
        <v>494875.91</v>
      </c>
      <c r="W213" s="163">
        <v>0</v>
      </c>
      <c r="X213" s="163">
        <v>0</v>
      </c>
      <c r="Y213" s="163">
        <v>0</v>
      </c>
      <c r="Z213" s="163">
        <v>0</v>
      </c>
      <c r="AA213" s="163">
        <v>0</v>
      </c>
      <c r="AB213" s="163">
        <v>0</v>
      </c>
      <c r="AC213" s="163">
        <f t="shared" si="35"/>
        <v>494875.91</v>
      </c>
      <c r="AD213" s="164">
        <f t="shared" si="42"/>
        <v>613.99</v>
      </c>
      <c r="AE213" s="164">
        <f t="shared" si="40"/>
        <v>0</v>
      </c>
      <c r="AF213" s="164">
        <f t="shared" si="36"/>
        <v>0</v>
      </c>
      <c r="AG213" s="164"/>
      <c r="AH213" s="165">
        <f t="shared" si="37"/>
        <v>0</v>
      </c>
      <c r="AI213" s="166"/>
      <c r="AJ213" s="157">
        <f t="shared" si="39"/>
        <v>0</v>
      </c>
      <c r="AK213" s="149"/>
      <c r="AM213" s="149"/>
    </row>
    <row r="214" spans="1:39" hidden="1" x14ac:dyDescent="0.25">
      <c r="A214" s="167">
        <f t="shared" si="38"/>
        <v>0</v>
      </c>
      <c r="B214" s="186">
        <v>3332</v>
      </c>
      <c r="C214" s="159" t="s">
        <v>209</v>
      </c>
      <c r="D214" s="159">
        <v>1111</v>
      </c>
      <c r="E214" s="159">
        <v>598077.56000000006</v>
      </c>
      <c r="F214" s="159">
        <v>0</v>
      </c>
      <c r="G214" s="159">
        <v>0</v>
      </c>
      <c r="H214" s="159">
        <v>983.31</v>
      </c>
      <c r="I214" s="159">
        <v>0</v>
      </c>
      <c r="J214" s="159">
        <v>0</v>
      </c>
      <c r="K214" s="159">
        <v>0</v>
      </c>
      <c r="L214" s="159">
        <v>597094.25</v>
      </c>
      <c r="M214" s="159">
        <v>537.44000000000005</v>
      </c>
      <c r="N214" s="159">
        <v>0</v>
      </c>
      <c r="O214" s="304">
        <v>0</v>
      </c>
      <c r="P214" s="159"/>
      <c r="Q214" s="160">
        <v>0</v>
      </c>
      <c r="R214" s="211"/>
      <c r="S214" s="161">
        <v>3332</v>
      </c>
      <c r="T214" s="159" t="s">
        <v>209</v>
      </c>
      <c r="U214" s="162">
        <v>1106</v>
      </c>
      <c r="V214" s="163">
        <v>609134.56999999995</v>
      </c>
      <c r="W214" s="163">
        <v>0</v>
      </c>
      <c r="X214" s="163">
        <v>0</v>
      </c>
      <c r="Y214" s="163">
        <v>3288.93</v>
      </c>
      <c r="Z214" s="163">
        <v>0</v>
      </c>
      <c r="AA214" s="163">
        <v>0</v>
      </c>
      <c r="AB214" s="163">
        <v>0</v>
      </c>
      <c r="AC214" s="163">
        <f t="shared" si="35"/>
        <v>605845.6399999999</v>
      </c>
      <c r="AD214" s="164">
        <f t="shared" si="42"/>
        <v>547.78</v>
      </c>
      <c r="AE214" s="164">
        <f t="shared" si="40"/>
        <v>0</v>
      </c>
      <c r="AF214" s="164">
        <f t="shared" si="36"/>
        <v>0</v>
      </c>
      <c r="AG214" s="164"/>
      <c r="AH214" s="165">
        <f t="shared" si="37"/>
        <v>0</v>
      </c>
      <c r="AI214" s="166"/>
      <c r="AJ214" s="157">
        <f t="shared" si="39"/>
        <v>0</v>
      </c>
      <c r="AK214" s="149"/>
      <c r="AM214" s="149"/>
    </row>
    <row r="215" spans="1:39" hidden="1" x14ac:dyDescent="0.25">
      <c r="A215" s="167">
        <f t="shared" si="38"/>
        <v>0</v>
      </c>
      <c r="B215" s="186">
        <v>3339</v>
      </c>
      <c r="C215" s="159" t="s">
        <v>210</v>
      </c>
      <c r="D215" s="159">
        <v>3974</v>
      </c>
      <c r="E215" s="159">
        <v>1477694.07</v>
      </c>
      <c r="F215" s="159">
        <v>0</v>
      </c>
      <c r="G215" s="159">
        <v>0</v>
      </c>
      <c r="H215" s="159">
        <v>0</v>
      </c>
      <c r="I215" s="159">
        <v>0</v>
      </c>
      <c r="J215" s="159">
        <v>0</v>
      </c>
      <c r="K215" s="159">
        <v>0</v>
      </c>
      <c r="L215" s="159">
        <v>1477694.07</v>
      </c>
      <c r="M215" s="159">
        <v>371.84</v>
      </c>
      <c r="N215" s="159">
        <v>0</v>
      </c>
      <c r="O215" s="304">
        <v>0</v>
      </c>
      <c r="P215" s="159"/>
      <c r="Q215" s="160">
        <v>0</v>
      </c>
      <c r="R215" s="211"/>
      <c r="S215" s="161">
        <v>3339</v>
      </c>
      <c r="T215" s="159" t="s">
        <v>210</v>
      </c>
      <c r="U215" s="162">
        <v>3974</v>
      </c>
      <c r="V215" s="163">
        <v>1638908.45</v>
      </c>
      <c r="W215" s="163">
        <v>0</v>
      </c>
      <c r="X215" s="163">
        <v>0</v>
      </c>
      <c r="Y215" s="163">
        <v>4084.98</v>
      </c>
      <c r="Z215" s="163">
        <v>0</v>
      </c>
      <c r="AA215" s="163">
        <v>0</v>
      </c>
      <c r="AB215" s="163">
        <v>0</v>
      </c>
      <c r="AC215" s="163">
        <f t="shared" si="35"/>
        <v>1634823.47</v>
      </c>
      <c r="AD215" s="164">
        <f t="shared" si="42"/>
        <v>411.38</v>
      </c>
      <c r="AE215" s="164">
        <f t="shared" si="40"/>
        <v>0</v>
      </c>
      <c r="AF215" s="164">
        <f t="shared" si="36"/>
        <v>0</v>
      </c>
      <c r="AG215" s="164"/>
      <c r="AH215" s="165">
        <f t="shared" si="37"/>
        <v>0</v>
      </c>
      <c r="AI215" s="166"/>
      <c r="AJ215" s="157">
        <f t="shared" si="39"/>
        <v>0</v>
      </c>
      <c r="AK215" s="149"/>
      <c r="AM215" s="149"/>
    </row>
    <row r="216" spans="1:39" hidden="1" x14ac:dyDescent="0.25">
      <c r="A216" s="167">
        <f t="shared" si="38"/>
        <v>0</v>
      </c>
      <c r="B216" s="186">
        <v>3360</v>
      </c>
      <c r="C216" s="159" t="s">
        <v>211</v>
      </c>
      <c r="D216" s="159">
        <v>1477</v>
      </c>
      <c r="E216" s="159">
        <v>796533.35</v>
      </c>
      <c r="F216" s="159">
        <v>0</v>
      </c>
      <c r="G216" s="159">
        <v>0</v>
      </c>
      <c r="H216" s="159">
        <v>0</v>
      </c>
      <c r="I216" s="159">
        <v>0</v>
      </c>
      <c r="J216" s="159">
        <v>0</v>
      </c>
      <c r="K216" s="159">
        <v>0</v>
      </c>
      <c r="L216" s="159">
        <v>796533.35</v>
      </c>
      <c r="M216" s="159">
        <v>539.29</v>
      </c>
      <c r="N216" s="159">
        <v>0</v>
      </c>
      <c r="O216" s="304">
        <v>0</v>
      </c>
      <c r="P216" s="159"/>
      <c r="Q216" s="160">
        <v>0</v>
      </c>
      <c r="R216" s="211"/>
      <c r="S216" s="161">
        <v>3360</v>
      </c>
      <c r="T216" s="159" t="s">
        <v>211</v>
      </c>
      <c r="U216" s="162">
        <v>1448</v>
      </c>
      <c r="V216" s="163">
        <v>811772.18</v>
      </c>
      <c r="W216" s="163">
        <v>0</v>
      </c>
      <c r="X216" s="163">
        <v>0</v>
      </c>
      <c r="Y216" s="163">
        <v>0</v>
      </c>
      <c r="Z216" s="163">
        <v>0</v>
      </c>
      <c r="AA216" s="163">
        <v>0</v>
      </c>
      <c r="AB216" s="163">
        <v>0</v>
      </c>
      <c r="AC216" s="163">
        <f t="shared" si="35"/>
        <v>811772.18</v>
      </c>
      <c r="AD216" s="164">
        <f t="shared" si="42"/>
        <v>560.62</v>
      </c>
      <c r="AE216" s="164">
        <f t="shared" si="40"/>
        <v>0</v>
      </c>
      <c r="AF216" s="164">
        <f t="shared" si="36"/>
        <v>0</v>
      </c>
      <c r="AG216" s="164"/>
      <c r="AH216" s="165">
        <f t="shared" si="37"/>
        <v>0</v>
      </c>
      <c r="AI216" s="166"/>
      <c r="AJ216" s="157">
        <f t="shared" si="39"/>
        <v>0</v>
      </c>
      <c r="AK216" s="149"/>
      <c r="AM216" s="149"/>
    </row>
    <row r="217" spans="1:39" hidden="1" x14ac:dyDescent="0.25">
      <c r="A217" s="167">
        <f t="shared" si="38"/>
        <v>0</v>
      </c>
      <c r="B217" s="186">
        <v>3367</v>
      </c>
      <c r="C217" s="159" t="s">
        <v>212</v>
      </c>
      <c r="D217" s="159">
        <v>1117</v>
      </c>
      <c r="E217" s="159">
        <v>497801.65</v>
      </c>
      <c r="F217" s="159">
        <v>0</v>
      </c>
      <c r="G217" s="159">
        <v>0</v>
      </c>
      <c r="H217" s="159">
        <v>13571.71</v>
      </c>
      <c r="I217" s="159">
        <v>0</v>
      </c>
      <c r="J217" s="159">
        <v>0</v>
      </c>
      <c r="K217" s="159">
        <v>0</v>
      </c>
      <c r="L217" s="159">
        <v>484229.94</v>
      </c>
      <c r="M217" s="159">
        <v>433.51</v>
      </c>
      <c r="N217" s="159">
        <v>0</v>
      </c>
      <c r="O217" s="304">
        <v>0</v>
      </c>
      <c r="P217" s="159"/>
      <c r="Q217" s="160">
        <v>0</v>
      </c>
      <c r="R217" s="211"/>
      <c r="S217" s="161">
        <v>3367</v>
      </c>
      <c r="T217" s="159" t="s">
        <v>212</v>
      </c>
      <c r="U217" s="162">
        <v>1089</v>
      </c>
      <c r="V217" s="163">
        <v>641505.44999999995</v>
      </c>
      <c r="W217" s="163">
        <v>0</v>
      </c>
      <c r="X217" s="163">
        <v>0</v>
      </c>
      <c r="Y217" s="163">
        <v>13071</v>
      </c>
      <c r="Z217" s="163">
        <v>0</v>
      </c>
      <c r="AA217" s="163">
        <v>0</v>
      </c>
      <c r="AB217" s="163">
        <v>0</v>
      </c>
      <c r="AC217" s="163">
        <f t="shared" si="35"/>
        <v>628434.44999999995</v>
      </c>
      <c r="AD217" s="164">
        <f t="shared" si="42"/>
        <v>577.07000000000005</v>
      </c>
      <c r="AE217" s="164">
        <f t="shared" si="40"/>
        <v>0</v>
      </c>
      <c r="AF217" s="164">
        <f t="shared" si="36"/>
        <v>0</v>
      </c>
      <c r="AG217" s="164"/>
      <c r="AH217" s="165">
        <f t="shared" si="37"/>
        <v>0</v>
      </c>
      <c r="AI217" s="166"/>
      <c r="AJ217" s="157">
        <f t="shared" si="39"/>
        <v>0</v>
      </c>
      <c r="AK217" s="149"/>
      <c r="AM217" s="149"/>
    </row>
    <row r="218" spans="1:39" hidden="1" x14ac:dyDescent="0.25">
      <c r="A218" s="167">
        <f t="shared" si="38"/>
        <v>0</v>
      </c>
      <c r="B218" s="186">
        <v>3381</v>
      </c>
      <c r="C218" s="159" t="s">
        <v>213</v>
      </c>
      <c r="D218" s="159">
        <v>2176</v>
      </c>
      <c r="E218" s="159">
        <v>559712.31000000006</v>
      </c>
      <c r="F218" s="159">
        <v>0</v>
      </c>
      <c r="G218" s="159">
        <v>0</v>
      </c>
      <c r="H218" s="159">
        <v>0</v>
      </c>
      <c r="I218" s="159">
        <v>0</v>
      </c>
      <c r="J218" s="159">
        <v>0</v>
      </c>
      <c r="K218" s="159">
        <v>0</v>
      </c>
      <c r="L218" s="159">
        <v>559712.31000000006</v>
      </c>
      <c r="M218" s="159">
        <v>257.22000000000003</v>
      </c>
      <c r="N218" s="159">
        <v>0</v>
      </c>
      <c r="O218" s="304">
        <v>0</v>
      </c>
      <c r="P218" s="159"/>
      <c r="Q218" s="160">
        <v>0</v>
      </c>
      <c r="R218" s="211"/>
      <c r="S218" s="170">
        <v>3381</v>
      </c>
      <c r="T218" s="171" t="s">
        <v>213</v>
      </c>
      <c r="U218" s="172">
        <v>2213</v>
      </c>
      <c r="V218" s="173">
        <v>680789.71</v>
      </c>
      <c r="W218" s="173">
        <v>10700</v>
      </c>
      <c r="X218" s="173">
        <v>0</v>
      </c>
      <c r="Y218" s="173">
        <v>0</v>
      </c>
      <c r="Z218" s="173">
        <v>0</v>
      </c>
      <c r="AA218" s="173">
        <v>0</v>
      </c>
      <c r="AB218" s="173">
        <v>0</v>
      </c>
      <c r="AC218" s="173">
        <f t="shared" si="35"/>
        <v>670089.71</v>
      </c>
      <c r="AD218" s="173">
        <f t="shared" si="42"/>
        <v>302.8</v>
      </c>
      <c r="AE218" s="173">
        <f t="shared" si="40"/>
        <v>0</v>
      </c>
      <c r="AF218" s="173">
        <f t="shared" si="36"/>
        <v>0</v>
      </c>
      <c r="AG218" s="173"/>
      <c r="AH218" s="165">
        <f t="shared" si="37"/>
        <v>0</v>
      </c>
      <c r="AI218" s="166"/>
      <c r="AJ218" s="157">
        <f t="shared" si="39"/>
        <v>0</v>
      </c>
      <c r="AK218" s="149"/>
      <c r="AM218" s="149"/>
    </row>
    <row r="219" spans="1:39" hidden="1" x14ac:dyDescent="0.25">
      <c r="A219" s="167">
        <f t="shared" si="38"/>
        <v>0</v>
      </c>
      <c r="B219" s="186">
        <v>3409</v>
      </c>
      <c r="C219" s="159" t="s">
        <v>214</v>
      </c>
      <c r="D219" s="159">
        <v>2140</v>
      </c>
      <c r="E219" s="159">
        <v>1007890.94</v>
      </c>
      <c r="F219" s="159">
        <v>0</v>
      </c>
      <c r="G219" s="159">
        <v>0</v>
      </c>
      <c r="H219" s="159">
        <v>0</v>
      </c>
      <c r="I219" s="159">
        <v>0</v>
      </c>
      <c r="J219" s="159">
        <v>0</v>
      </c>
      <c r="K219" s="159">
        <v>0</v>
      </c>
      <c r="L219" s="159">
        <v>1007890.94</v>
      </c>
      <c r="M219" s="159">
        <v>470.98</v>
      </c>
      <c r="N219" s="159">
        <v>0</v>
      </c>
      <c r="O219" s="304">
        <v>0</v>
      </c>
      <c r="P219" s="159"/>
      <c r="Q219" s="160">
        <v>0</v>
      </c>
      <c r="R219" s="211"/>
      <c r="S219" s="161">
        <v>3409</v>
      </c>
      <c r="T219" s="159" t="s">
        <v>214</v>
      </c>
      <c r="U219" s="162">
        <v>2134</v>
      </c>
      <c r="V219" s="163">
        <v>1085109.71</v>
      </c>
      <c r="W219" s="163">
        <v>0</v>
      </c>
      <c r="X219" s="163">
        <v>0</v>
      </c>
      <c r="Y219" s="163">
        <v>0</v>
      </c>
      <c r="Z219" s="163">
        <v>0</v>
      </c>
      <c r="AA219" s="163">
        <v>0</v>
      </c>
      <c r="AB219" s="163">
        <v>0</v>
      </c>
      <c r="AC219" s="163">
        <f t="shared" si="35"/>
        <v>1085109.71</v>
      </c>
      <c r="AD219" s="164">
        <f t="shared" si="42"/>
        <v>508.49</v>
      </c>
      <c r="AE219" s="164">
        <f t="shared" si="40"/>
        <v>0</v>
      </c>
      <c r="AF219" s="164">
        <f t="shared" si="36"/>
        <v>0</v>
      </c>
      <c r="AG219" s="164"/>
      <c r="AH219" s="165">
        <f t="shared" si="37"/>
        <v>0</v>
      </c>
      <c r="AI219" s="166"/>
      <c r="AJ219" s="157">
        <f t="shared" si="39"/>
        <v>0</v>
      </c>
      <c r="AK219" s="149"/>
      <c r="AM219" s="149"/>
    </row>
    <row r="220" spans="1:39" hidden="1" x14ac:dyDescent="0.25">
      <c r="A220" s="167">
        <f t="shared" si="38"/>
        <v>0</v>
      </c>
      <c r="B220" s="186">
        <v>3427</v>
      </c>
      <c r="C220" s="159" t="s">
        <v>215</v>
      </c>
      <c r="D220" s="159">
        <v>295</v>
      </c>
      <c r="E220" s="159">
        <v>167812.76</v>
      </c>
      <c r="F220" s="159">
        <v>0</v>
      </c>
      <c r="G220" s="159">
        <v>0</v>
      </c>
      <c r="H220" s="159">
        <v>0</v>
      </c>
      <c r="I220" s="159">
        <v>0</v>
      </c>
      <c r="J220" s="159">
        <v>0</v>
      </c>
      <c r="K220" s="159">
        <v>0</v>
      </c>
      <c r="L220" s="159">
        <v>167812.76</v>
      </c>
      <c r="M220" s="159">
        <v>568.86</v>
      </c>
      <c r="N220" s="159">
        <v>0</v>
      </c>
      <c r="O220" s="304">
        <v>0</v>
      </c>
      <c r="P220" s="159"/>
      <c r="Q220" s="160">
        <v>0</v>
      </c>
      <c r="R220" s="211"/>
      <c r="S220" s="161">
        <v>3427</v>
      </c>
      <c r="T220" s="159" t="s">
        <v>215</v>
      </c>
      <c r="U220" s="162">
        <v>308</v>
      </c>
      <c r="V220" s="163">
        <v>177455.86</v>
      </c>
      <c r="W220" s="163">
        <v>0</v>
      </c>
      <c r="X220" s="163">
        <v>0</v>
      </c>
      <c r="Y220" s="163">
        <v>0</v>
      </c>
      <c r="Z220" s="163">
        <v>0</v>
      </c>
      <c r="AA220" s="163">
        <v>0</v>
      </c>
      <c r="AB220" s="163">
        <v>0</v>
      </c>
      <c r="AC220" s="163">
        <f t="shared" si="35"/>
        <v>177455.86</v>
      </c>
      <c r="AD220" s="164">
        <f t="shared" si="42"/>
        <v>576.16</v>
      </c>
      <c r="AE220" s="164">
        <f t="shared" si="40"/>
        <v>0</v>
      </c>
      <c r="AF220" s="164">
        <f t="shared" si="36"/>
        <v>0</v>
      </c>
      <c r="AG220" s="164"/>
      <c r="AH220" s="165">
        <f t="shared" si="37"/>
        <v>0</v>
      </c>
      <c r="AI220" s="166"/>
      <c r="AJ220" s="157">
        <f t="shared" si="39"/>
        <v>0</v>
      </c>
      <c r="AK220" s="149"/>
      <c r="AM220" s="149"/>
    </row>
    <row r="221" spans="1:39" hidden="1" x14ac:dyDescent="0.25">
      <c r="A221" s="167">
        <f t="shared" si="38"/>
        <v>0</v>
      </c>
      <c r="B221" s="186">
        <v>3430</v>
      </c>
      <c r="C221" s="159" t="s">
        <v>217</v>
      </c>
      <c r="D221" s="159">
        <v>3714</v>
      </c>
      <c r="E221" s="159">
        <v>905361.93</v>
      </c>
      <c r="F221" s="159">
        <v>0</v>
      </c>
      <c r="G221" s="159">
        <v>0</v>
      </c>
      <c r="H221" s="159">
        <v>0</v>
      </c>
      <c r="I221" s="159">
        <v>0</v>
      </c>
      <c r="J221" s="159">
        <v>0</v>
      </c>
      <c r="K221" s="159">
        <v>0</v>
      </c>
      <c r="L221" s="159">
        <v>905361.93</v>
      </c>
      <c r="M221" s="159">
        <v>243.77</v>
      </c>
      <c r="N221" s="159">
        <v>0</v>
      </c>
      <c r="O221" s="304">
        <v>0</v>
      </c>
      <c r="P221" s="159"/>
      <c r="Q221" s="160">
        <v>0</v>
      </c>
      <c r="R221" s="211"/>
      <c r="S221" s="170">
        <v>3430</v>
      </c>
      <c r="T221" s="171" t="s">
        <v>217</v>
      </c>
      <c r="U221" s="172">
        <v>3731</v>
      </c>
      <c r="V221" s="173">
        <v>858894.65</v>
      </c>
      <c r="W221" s="173">
        <v>0</v>
      </c>
      <c r="X221" s="173">
        <v>0</v>
      </c>
      <c r="Y221" s="173">
        <v>0</v>
      </c>
      <c r="Z221" s="173">
        <v>0</v>
      </c>
      <c r="AA221" s="173">
        <v>0</v>
      </c>
      <c r="AB221" s="173">
        <v>0</v>
      </c>
      <c r="AC221" s="173">
        <f t="shared" si="35"/>
        <v>858894.65</v>
      </c>
      <c r="AD221" s="173">
        <f t="shared" si="42"/>
        <v>230.2</v>
      </c>
      <c r="AE221" s="173">
        <f t="shared" si="40"/>
        <v>0</v>
      </c>
      <c r="AF221" s="173">
        <f t="shared" si="36"/>
        <v>0</v>
      </c>
      <c r="AG221" s="173"/>
      <c r="AH221" s="165">
        <f t="shared" si="37"/>
        <v>0</v>
      </c>
      <c r="AI221" s="166"/>
      <c r="AJ221" s="157">
        <f t="shared" si="39"/>
        <v>0</v>
      </c>
      <c r="AK221" s="149"/>
      <c r="AM221" s="149"/>
    </row>
    <row r="222" spans="1:39" hidden="1" x14ac:dyDescent="0.25">
      <c r="A222" s="167">
        <f t="shared" si="38"/>
        <v>0</v>
      </c>
      <c r="B222" s="186">
        <v>3434</v>
      </c>
      <c r="C222" s="159" t="s">
        <v>218</v>
      </c>
      <c r="D222" s="159">
        <v>915</v>
      </c>
      <c r="E222" s="159">
        <v>657570.31999999995</v>
      </c>
      <c r="F222" s="159">
        <v>0</v>
      </c>
      <c r="G222" s="159">
        <v>0</v>
      </c>
      <c r="H222" s="159">
        <v>0</v>
      </c>
      <c r="I222" s="159">
        <v>0</v>
      </c>
      <c r="J222" s="159">
        <v>0</v>
      </c>
      <c r="K222" s="159">
        <v>0</v>
      </c>
      <c r="L222" s="159">
        <v>657570.31999999995</v>
      </c>
      <c r="M222" s="159">
        <v>718.66</v>
      </c>
      <c r="N222" s="159">
        <v>119.17</v>
      </c>
      <c r="O222" s="304">
        <v>109040.55</v>
      </c>
      <c r="P222" s="159">
        <v>54</v>
      </c>
      <c r="Q222" s="160">
        <v>92520.320000000007</v>
      </c>
      <c r="R222" s="211"/>
      <c r="S222" s="161">
        <v>3434</v>
      </c>
      <c r="T222" s="159" t="s">
        <v>218</v>
      </c>
      <c r="U222" s="162">
        <v>938</v>
      </c>
      <c r="V222" s="163">
        <v>927617.5</v>
      </c>
      <c r="W222" s="163">
        <v>0</v>
      </c>
      <c r="X222" s="163">
        <v>0</v>
      </c>
      <c r="Y222" s="163">
        <v>0</v>
      </c>
      <c r="Z222" s="163">
        <v>0</v>
      </c>
      <c r="AA222" s="163">
        <v>0</v>
      </c>
      <c r="AB222" s="163">
        <v>0</v>
      </c>
      <c r="AC222" s="163">
        <f t="shared" si="35"/>
        <v>927617.5</v>
      </c>
      <c r="AD222" s="164">
        <f t="shared" si="42"/>
        <v>988.93</v>
      </c>
      <c r="AE222" s="164">
        <f t="shared" si="40"/>
        <v>365.63</v>
      </c>
      <c r="AF222" s="164">
        <f t="shared" si="36"/>
        <v>342960.94</v>
      </c>
      <c r="AG222" s="169">
        <f>AF222/AF$424</f>
        <v>12.952000386716003</v>
      </c>
      <c r="AH222" s="165">
        <f t="shared" si="37"/>
        <v>161900004.83395004</v>
      </c>
      <c r="AI222" s="166"/>
      <c r="AJ222" s="157" t="b">
        <f t="shared" si="39"/>
        <v>0</v>
      </c>
      <c r="AK222" s="149"/>
      <c r="AM222" s="149"/>
    </row>
    <row r="223" spans="1:39" hidden="1" x14ac:dyDescent="0.25">
      <c r="A223" s="167">
        <f t="shared" si="38"/>
        <v>0</v>
      </c>
      <c r="B223" s="186">
        <v>3437</v>
      </c>
      <c r="C223" s="159" t="s">
        <v>219</v>
      </c>
      <c r="D223" s="159">
        <v>3823</v>
      </c>
      <c r="E223" s="159">
        <v>1518415.65</v>
      </c>
      <c r="F223" s="159">
        <v>27090.81</v>
      </c>
      <c r="G223" s="159">
        <v>0</v>
      </c>
      <c r="H223" s="159">
        <v>0</v>
      </c>
      <c r="I223" s="159">
        <v>0</v>
      </c>
      <c r="J223" s="159">
        <v>0</v>
      </c>
      <c r="K223" s="159">
        <v>0</v>
      </c>
      <c r="L223" s="159">
        <v>1491324.8399999999</v>
      </c>
      <c r="M223" s="159">
        <v>390.09</v>
      </c>
      <c r="N223" s="159">
        <v>0</v>
      </c>
      <c r="O223" s="304">
        <v>0</v>
      </c>
      <c r="P223" s="159"/>
      <c r="Q223" s="160">
        <v>0</v>
      </c>
      <c r="R223" s="211"/>
      <c r="S223" s="170">
        <v>3437</v>
      </c>
      <c r="T223" s="171" t="s">
        <v>219</v>
      </c>
      <c r="U223" s="172">
        <v>3820</v>
      </c>
      <c r="V223" s="173">
        <v>1563752.82</v>
      </c>
      <c r="W223" s="173">
        <v>28555.54</v>
      </c>
      <c r="X223" s="173">
        <v>0</v>
      </c>
      <c r="Y223" s="173">
        <v>0</v>
      </c>
      <c r="Z223" s="173">
        <v>0</v>
      </c>
      <c r="AA223" s="173">
        <v>0</v>
      </c>
      <c r="AB223" s="173">
        <v>0</v>
      </c>
      <c r="AC223" s="173">
        <f t="shared" si="35"/>
        <v>1535197.28</v>
      </c>
      <c r="AD223" s="173">
        <f t="shared" si="42"/>
        <v>401.88</v>
      </c>
      <c r="AE223" s="173">
        <f t="shared" si="40"/>
        <v>0</v>
      </c>
      <c r="AF223" s="173">
        <f t="shared" si="36"/>
        <v>0</v>
      </c>
      <c r="AG223" s="173"/>
      <c r="AH223" s="165">
        <f t="shared" si="37"/>
        <v>0</v>
      </c>
      <c r="AI223" s="166"/>
      <c r="AJ223" s="157">
        <f t="shared" si="39"/>
        <v>0</v>
      </c>
      <c r="AK223" s="149"/>
      <c r="AM223" s="149"/>
    </row>
    <row r="224" spans="1:39" hidden="1" x14ac:dyDescent="0.25">
      <c r="A224" s="167">
        <f t="shared" si="38"/>
        <v>0</v>
      </c>
      <c r="B224" s="186">
        <v>3444</v>
      </c>
      <c r="C224" s="159" t="s">
        <v>220</v>
      </c>
      <c r="D224" s="159">
        <v>3388</v>
      </c>
      <c r="E224" s="159">
        <v>1755419.34</v>
      </c>
      <c r="F224" s="159">
        <v>0</v>
      </c>
      <c r="G224" s="159">
        <v>0</v>
      </c>
      <c r="H224" s="159">
        <v>0</v>
      </c>
      <c r="I224" s="159">
        <v>0</v>
      </c>
      <c r="J224" s="159">
        <v>0</v>
      </c>
      <c r="K224" s="159">
        <v>0</v>
      </c>
      <c r="L224" s="159">
        <v>1755419.34</v>
      </c>
      <c r="M224" s="159">
        <v>518.13</v>
      </c>
      <c r="N224" s="159">
        <v>0</v>
      </c>
      <c r="O224" s="304">
        <v>0</v>
      </c>
      <c r="P224" s="159"/>
      <c r="Q224" s="160">
        <v>0</v>
      </c>
      <c r="R224" s="211"/>
      <c r="S224" s="161">
        <v>3444</v>
      </c>
      <c r="T224" s="159" t="s">
        <v>220</v>
      </c>
      <c r="U224" s="162">
        <v>3488</v>
      </c>
      <c r="V224" s="163">
        <v>1784710.26</v>
      </c>
      <c r="W224" s="163">
        <v>0</v>
      </c>
      <c r="X224" s="163">
        <v>0</v>
      </c>
      <c r="Y224" s="163">
        <v>0</v>
      </c>
      <c r="Z224" s="163">
        <v>0</v>
      </c>
      <c r="AA224" s="163">
        <v>0</v>
      </c>
      <c r="AB224" s="163">
        <v>0</v>
      </c>
      <c r="AC224" s="163">
        <f t="shared" si="35"/>
        <v>1784710.26</v>
      </c>
      <c r="AD224" s="164">
        <f t="shared" si="42"/>
        <v>511.67</v>
      </c>
      <c r="AE224" s="164">
        <f t="shared" si="40"/>
        <v>0</v>
      </c>
      <c r="AF224" s="164">
        <f t="shared" si="36"/>
        <v>0</v>
      </c>
      <c r="AG224" s="164"/>
      <c r="AH224" s="165">
        <f t="shared" si="37"/>
        <v>0</v>
      </c>
      <c r="AI224" s="166"/>
      <c r="AJ224" s="157">
        <f t="shared" si="39"/>
        <v>0</v>
      </c>
      <c r="AK224" s="149"/>
      <c r="AM224" s="149"/>
    </row>
    <row r="225" spans="1:39" hidden="1" x14ac:dyDescent="0.25">
      <c r="A225" s="167">
        <f t="shared" si="38"/>
        <v>0</v>
      </c>
      <c r="B225" s="186">
        <v>3479</v>
      </c>
      <c r="C225" s="159" t="s">
        <v>221</v>
      </c>
      <c r="D225" s="159">
        <v>3530</v>
      </c>
      <c r="E225" s="159">
        <v>1692249.84</v>
      </c>
      <c r="F225" s="159">
        <v>0</v>
      </c>
      <c r="G225" s="159">
        <v>0</v>
      </c>
      <c r="H225" s="159">
        <v>0</v>
      </c>
      <c r="I225" s="159">
        <v>0</v>
      </c>
      <c r="J225" s="159">
        <v>0</v>
      </c>
      <c r="K225" s="159">
        <v>0</v>
      </c>
      <c r="L225" s="159">
        <v>1692249.84</v>
      </c>
      <c r="M225" s="159">
        <v>479.39</v>
      </c>
      <c r="N225" s="159">
        <v>0</v>
      </c>
      <c r="O225" s="304">
        <v>0</v>
      </c>
      <c r="P225" s="159"/>
      <c r="Q225" s="160">
        <v>0</v>
      </c>
      <c r="R225" s="211"/>
      <c r="S225" s="170">
        <v>3479</v>
      </c>
      <c r="T225" s="171" t="s">
        <v>221</v>
      </c>
      <c r="U225" s="172">
        <v>3530</v>
      </c>
      <c r="V225" s="173">
        <v>1750065.02</v>
      </c>
      <c r="W225" s="173">
        <v>0</v>
      </c>
      <c r="X225" s="173">
        <v>0</v>
      </c>
      <c r="Y225" s="173">
        <v>0</v>
      </c>
      <c r="Z225" s="173">
        <v>0</v>
      </c>
      <c r="AA225" s="173">
        <v>0</v>
      </c>
      <c r="AB225" s="173">
        <v>0</v>
      </c>
      <c r="AC225" s="173">
        <f t="shared" si="35"/>
        <v>1750065.02</v>
      </c>
      <c r="AD225" s="173">
        <f t="shared" si="42"/>
        <v>495.77</v>
      </c>
      <c r="AE225" s="173">
        <f t="shared" si="40"/>
        <v>0</v>
      </c>
      <c r="AF225" s="173">
        <f t="shared" si="36"/>
        <v>0</v>
      </c>
      <c r="AG225" s="173"/>
      <c r="AH225" s="165">
        <f t="shared" si="37"/>
        <v>0</v>
      </c>
      <c r="AI225" s="166"/>
      <c r="AJ225" s="157">
        <f t="shared" si="39"/>
        <v>0</v>
      </c>
      <c r="AK225" s="149"/>
      <c r="AM225" s="149"/>
    </row>
    <row r="226" spans="1:39" hidden="1" x14ac:dyDescent="0.25">
      <c r="A226" s="167">
        <f t="shared" si="38"/>
        <v>0</v>
      </c>
      <c r="B226" s="186">
        <v>3484</v>
      </c>
      <c r="C226" s="159" t="s">
        <v>222</v>
      </c>
      <c r="D226" s="159">
        <v>147</v>
      </c>
      <c r="E226" s="159">
        <v>217995.25</v>
      </c>
      <c r="F226" s="159">
        <v>0</v>
      </c>
      <c r="G226" s="159">
        <v>0</v>
      </c>
      <c r="H226" s="159">
        <v>0</v>
      </c>
      <c r="I226" s="159">
        <v>0</v>
      </c>
      <c r="J226" s="159">
        <v>0</v>
      </c>
      <c r="K226" s="159">
        <v>0</v>
      </c>
      <c r="L226" s="159">
        <v>217995.25</v>
      </c>
      <c r="M226" s="159">
        <v>1482.96</v>
      </c>
      <c r="N226" s="159">
        <v>883.47</v>
      </c>
      <c r="O226" s="304">
        <v>129870.09000000001</v>
      </c>
      <c r="P226" s="159">
        <v>44</v>
      </c>
      <c r="Q226" s="160">
        <v>110194.07</v>
      </c>
      <c r="R226" s="211"/>
      <c r="S226" s="161">
        <v>3484</v>
      </c>
      <c r="T226" s="159" t="s">
        <v>222</v>
      </c>
      <c r="U226" s="162">
        <v>147</v>
      </c>
      <c r="V226" s="163">
        <v>187763.42</v>
      </c>
      <c r="W226" s="163">
        <v>0</v>
      </c>
      <c r="X226" s="163">
        <v>0</v>
      </c>
      <c r="Y226" s="163">
        <v>0</v>
      </c>
      <c r="Z226" s="163">
        <v>0</v>
      </c>
      <c r="AA226" s="163">
        <v>0</v>
      </c>
      <c r="AB226" s="163">
        <v>0</v>
      </c>
      <c r="AC226" s="163">
        <f t="shared" si="35"/>
        <v>187763.42</v>
      </c>
      <c r="AD226" s="164">
        <f t="shared" si="42"/>
        <v>1277.3</v>
      </c>
      <c r="AE226" s="164">
        <f t="shared" si="40"/>
        <v>654</v>
      </c>
      <c r="AF226" s="164">
        <f t="shared" si="36"/>
        <v>96138</v>
      </c>
      <c r="AG226" s="169">
        <f>AF226/AF$424</f>
        <v>3.630674132098259</v>
      </c>
      <c r="AH226" s="165">
        <f t="shared" si="37"/>
        <v>45383426.651228234</v>
      </c>
      <c r="AI226" s="166"/>
      <c r="AJ226" s="157" t="b">
        <f t="shared" si="39"/>
        <v>0</v>
      </c>
      <c r="AK226" s="149"/>
      <c r="AM226" s="149"/>
    </row>
    <row r="227" spans="1:39" hidden="1" x14ac:dyDescent="0.25">
      <c r="A227" s="167">
        <f t="shared" si="38"/>
        <v>0</v>
      </c>
      <c r="B227" s="186">
        <v>3500</v>
      </c>
      <c r="C227" s="159" t="s">
        <v>223</v>
      </c>
      <c r="D227" s="159">
        <v>2707</v>
      </c>
      <c r="E227" s="159">
        <v>1932581.58</v>
      </c>
      <c r="F227" s="159">
        <v>0</v>
      </c>
      <c r="G227" s="159">
        <v>0</v>
      </c>
      <c r="H227" s="159">
        <v>0</v>
      </c>
      <c r="I227" s="159">
        <v>0</v>
      </c>
      <c r="J227" s="159">
        <v>0</v>
      </c>
      <c r="K227" s="159">
        <v>0</v>
      </c>
      <c r="L227" s="159">
        <v>1932581.58</v>
      </c>
      <c r="M227" s="159">
        <v>713.92</v>
      </c>
      <c r="N227" s="159">
        <v>114.43</v>
      </c>
      <c r="O227" s="304">
        <v>309762.01</v>
      </c>
      <c r="P227" s="159">
        <v>10</v>
      </c>
      <c r="Q227" s="160">
        <v>262831.40000000002</v>
      </c>
      <c r="R227" s="211"/>
      <c r="S227" s="161">
        <v>3500</v>
      </c>
      <c r="T227" s="159" t="s">
        <v>223</v>
      </c>
      <c r="U227" s="162">
        <v>2637</v>
      </c>
      <c r="V227" s="163">
        <v>1983104.38</v>
      </c>
      <c r="W227" s="163">
        <v>0</v>
      </c>
      <c r="X227" s="163">
        <v>0</v>
      </c>
      <c r="Y227" s="163">
        <v>0</v>
      </c>
      <c r="Z227" s="163">
        <v>0</v>
      </c>
      <c r="AA227" s="163">
        <v>0</v>
      </c>
      <c r="AB227" s="163">
        <v>0</v>
      </c>
      <c r="AC227" s="163">
        <f t="shared" si="35"/>
        <v>1983104.38</v>
      </c>
      <c r="AD227" s="164">
        <f t="shared" si="42"/>
        <v>752.03</v>
      </c>
      <c r="AE227" s="164">
        <f t="shared" si="40"/>
        <v>128.72999999999999</v>
      </c>
      <c r="AF227" s="164">
        <f t="shared" si="36"/>
        <v>339461.00999999995</v>
      </c>
      <c r="AG227" s="169">
        <f>AF227/AF$424</f>
        <v>12.819824708886687</v>
      </c>
      <c r="AH227" s="165">
        <f t="shared" si="37"/>
        <v>160247808.8610836</v>
      </c>
      <c r="AI227" s="166"/>
      <c r="AJ227" s="157" t="b">
        <f t="shared" si="39"/>
        <v>0</v>
      </c>
      <c r="AK227" s="149"/>
      <c r="AM227" s="149"/>
    </row>
    <row r="228" spans="1:39" hidden="1" x14ac:dyDescent="0.25">
      <c r="A228" s="167">
        <f t="shared" si="38"/>
        <v>0</v>
      </c>
      <c r="B228" s="186">
        <v>3528</v>
      </c>
      <c r="C228" s="159" t="s">
        <v>226</v>
      </c>
      <c r="D228" s="159">
        <v>821</v>
      </c>
      <c r="E228" s="159">
        <v>240204.92</v>
      </c>
      <c r="F228" s="159">
        <v>6551.85</v>
      </c>
      <c r="G228" s="159">
        <v>1432.05</v>
      </c>
      <c r="H228" s="159">
        <v>0</v>
      </c>
      <c r="I228" s="159">
        <v>0</v>
      </c>
      <c r="J228" s="159">
        <v>0</v>
      </c>
      <c r="K228" s="159">
        <v>0</v>
      </c>
      <c r="L228" s="159">
        <v>232221.02000000002</v>
      </c>
      <c r="M228" s="159">
        <v>282.85000000000002</v>
      </c>
      <c r="N228" s="159">
        <v>0</v>
      </c>
      <c r="O228" s="304">
        <v>0</v>
      </c>
      <c r="P228" s="159"/>
      <c r="Q228" s="160">
        <v>0</v>
      </c>
      <c r="R228" s="211"/>
      <c r="S228" s="170">
        <v>3528</v>
      </c>
      <c r="T228" s="171" t="s">
        <v>226</v>
      </c>
      <c r="U228" s="172">
        <v>818</v>
      </c>
      <c r="V228" s="173">
        <v>250081.55</v>
      </c>
      <c r="W228" s="173">
        <v>9263.02</v>
      </c>
      <c r="X228" s="173">
        <v>0</v>
      </c>
      <c r="Y228" s="173">
        <v>0</v>
      </c>
      <c r="Z228" s="173">
        <v>0</v>
      </c>
      <c r="AA228" s="173">
        <v>0</v>
      </c>
      <c r="AB228" s="173">
        <v>0</v>
      </c>
      <c r="AC228" s="173">
        <f t="shared" si="35"/>
        <v>240818.53</v>
      </c>
      <c r="AD228" s="173">
        <f t="shared" si="42"/>
        <v>294.39999999999998</v>
      </c>
      <c r="AE228" s="164">
        <f t="shared" si="40"/>
        <v>0</v>
      </c>
      <c r="AF228" s="173">
        <f t="shared" si="36"/>
        <v>0</v>
      </c>
      <c r="AG228" s="173"/>
      <c r="AH228" s="165">
        <f t="shared" si="37"/>
        <v>0</v>
      </c>
      <c r="AI228" s="166"/>
      <c r="AJ228" s="157">
        <f t="shared" si="39"/>
        <v>0</v>
      </c>
      <c r="AK228" s="149"/>
      <c r="AM228" s="149"/>
    </row>
    <row r="229" spans="1:39" hidden="1" x14ac:dyDescent="0.25">
      <c r="A229" s="167">
        <f t="shared" si="38"/>
        <v>0</v>
      </c>
      <c r="B229" s="186">
        <v>3549</v>
      </c>
      <c r="C229" s="159" t="s">
        <v>228</v>
      </c>
      <c r="D229" s="159">
        <v>6979</v>
      </c>
      <c r="E229" s="159">
        <v>3081383.3</v>
      </c>
      <c r="F229" s="159">
        <v>1065.28</v>
      </c>
      <c r="G229" s="159">
        <v>116346.37</v>
      </c>
      <c r="H229" s="159">
        <v>48879.61</v>
      </c>
      <c r="I229" s="159">
        <v>0</v>
      </c>
      <c r="J229" s="159">
        <v>0</v>
      </c>
      <c r="K229" s="159">
        <v>0</v>
      </c>
      <c r="L229" s="159">
        <v>2915092.04</v>
      </c>
      <c r="M229" s="159">
        <v>417.69</v>
      </c>
      <c r="N229" s="159">
        <v>0</v>
      </c>
      <c r="O229" s="304">
        <v>0</v>
      </c>
      <c r="P229" s="159"/>
      <c r="Q229" s="160">
        <v>0</v>
      </c>
      <c r="R229" s="211"/>
      <c r="S229" s="170">
        <v>3549</v>
      </c>
      <c r="T229" s="171" t="s">
        <v>228</v>
      </c>
      <c r="U229" s="172">
        <v>7216</v>
      </c>
      <c r="V229" s="173">
        <v>2953084.67</v>
      </c>
      <c r="W229" s="173">
        <v>928</v>
      </c>
      <c r="X229" s="173">
        <v>93983.65</v>
      </c>
      <c r="Y229" s="173">
        <v>29329.47</v>
      </c>
      <c r="Z229" s="173">
        <v>0</v>
      </c>
      <c r="AA229" s="173">
        <v>0</v>
      </c>
      <c r="AB229" s="173">
        <v>0</v>
      </c>
      <c r="AC229" s="173">
        <f t="shared" si="35"/>
        <v>2828843.55</v>
      </c>
      <c r="AD229" s="173">
        <f t="shared" si="42"/>
        <v>392.02</v>
      </c>
      <c r="AE229" s="164">
        <f t="shared" si="40"/>
        <v>0</v>
      </c>
      <c r="AF229" s="173">
        <f t="shared" si="36"/>
        <v>0</v>
      </c>
      <c r="AG229" s="173"/>
      <c r="AH229" s="165">
        <f t="shared" si="37"/>
        <v>0</v>
      </c>
      <c r="AI229" s="166"/>
      <c r="AJ229" s="157">
        <f t="shared" si="39"/>
        <v>0</v>
      </c>
      <c r="AK229" s="149"/>
      <c r="AM229" s="149"/>
    </row>
    <row r="230" spans="1:39" hidden="1" x14ac:dyDescent="0.25">
      <c r="A230" s="167">
        <f t="shared" si="38"/>
        <v>0</v>
      </c>
      <c r="B230" s="186">
        <v>3612</v>
      </c>
      <c r="C230" s="159" t="s">
        <v>229</v>
      </c>
      <c r="D230" s="159">
        <v>3571</v>
      </c>
      <c r="E230" s="159">
        <v>1166591.58</v>
      </c>
      <c r="F230" s="159">
        <v>97972.39</v>
      </c>
      <c r="G230" s="159">
        <v>0</v>
      </c>
      <c r="H230" s="159">
        <v>0</v>
      </c>
      <c r="I230" s="159">
        <v>0</v>
      </c>
      <c r="J230" s="159">
        <v>0</v>
      </c>
      <c r="K230" s="159">
        <v>0</v>
      </c>
      <c r="L230" s="159">
        <v>1068619.1900000002</v>
      </c>
      <c r="M230" s="159">
        <v>299.25</v>
      </c>
      <c r="N230" s="159">
        <v>0</v>
      </c>
      <c r="O230" s="304">
        <v>0</v>
      </c>
      <c r="P230" s="159"/>
      <c r="Q230" s="160">
        <v>0</v>
      </c>
      <c r="R230" s="211"/>
      <c r="S230" s="161">
        <v>3612</v>
      </c>
      <c r="T230" s="159" t="s">
        <v>229</v>
      </c>
      <c r="U230" s="162">
        <v>3557</v>
      </c>
      <c r="V230" s="163">
        <v>1141932.77</v>
      </c>
      <c r="W230" s="163">
        <v>131226.31</v>
      </c>
      <c r="X230" s="163">
        <v>0</v>
      </c>
      <c r="Y230" s="163">
        <v>0</v>
      </c>
      <c r="Z230" s="163">
        <v>0</v>
      </c>
      <c r="AA230" s="163">
        <v>0</v>
      </c>
      <c r="AB230" s="163">
        <v>0</v>
      </c>
      <c r="AC230" s="163">
        <f t="shared" si="35"/>
        <v>1010706.46</v>
      </c>
      <c r="AD230" s="164">
        <f t="shared" si="42"/>
        <v>284.14999999999998</v>
      </c>
      <c r="AE230" s="164">
        <f t="shared" si="40"/>
        <v>0</v>
      </c>
      <c r="AF230" s="164">
        <f t="shared" si="36"/>
        <v>0</v>
      </c>
      <c r="AG230" s="164"/>
      <c r="AH230" s="165">
        <f t="shared" si="37"/>
        <v>0</v>
      </c>
      <c r="AI230" s="166"/>
      <c r="AJ230" s="157">
        <f t="shared" si="39"/>
        <v>0</v>
      </c>
      <c r="AK230" s="149"/>
      <c r="AM230" s="149"/>
    </row>
    <row r="231" spans="1:39" hidden="1" x14ac:dyDescent="0.25">
      <c r="A231" s="167">
        <f t="shared" si="38"/>
        <v>0</v>
      </c>
      <c r="B231" s="186">
        <v>3619</v>
      </c>
      <c r="C231" s="159" t="s">
        <v>230</v>
      </c>
      <c r="D231" s="159">
        <v>78652</v>
      </c>
      <c r="E231" s="159">
        <v>44546488</v>
      </c>
      <c r="F231" s="159">
        <v>420676</v>
      </c>
      <c r="G231" s="159">
        <v>0</v>
      </c>
      <c r="H231" s="159">
        <v>130085</v>
      </c>
      <c r="I231" s="159">
        <v>0</v>
      </c>
      <c r="J231" s="159">
        <v>0</v>
      </c>
      <c r="K231" s="159">
        <v>0</v>
      </c>
      <c r="L231" s="159">
        <v>43995727</v>
      </c>
      <c r="M231" s="159">
        <v>559.37</v>
      </c>
      <c r="N231" s="159">
        <v>0</v>
      </c>
      <c r="O231" s="304">
        <v>0</v>
      </c>
      <c r="P231" s="159"/>
      <c r="Q231" s="160">
        <v>0</v>
      </c>
      <c r="R231" s="211"/>
      <c r="S231" s="170">
        <v>3619</v>
      </c>
      <c r="T231" s="171" t="s">
        <v>230</v>
      </c>
      <c r="U231" s="172">
        <v>77164</v>
      </c>
      <c r="V231" s="173">
        <v>44899505</v>
      </c>
      <c r="W231" s="173">
        <v>451478</v>
      </c>
      <c r="X231" s="173">
        <v>1789836</v>
      </c>
      <c r="Y231" s="173">
        <v>195565</v>
      </c>
      <c r="Z231" s="173">
        <v>0</v>
      </c>
      <c r="AA231" s="173">
        <v>0</v>
      </c>
      <c r="AB231" s="173">
        <v>0</v>
      </c>
      <c r="AC231" s="173">
        <f t="shared" si="35"/>
        <v>42462626</v>
      </c>
      <c r="AD231" s="173">
        <f t="shared" si="42"/>
        <v>550.29</v>
      </c>
      <c r="AE231" s="173">
        <f t="shared" si="40"/>
        <v>0</v>
      </c>
      <c r="AF231" s="173">
        <f t="shared" si="36"/>
        <v>0</v>
      </c>
      <c r="AG231" s="173"/>
      <c r="AH231" s="165">
        <f t="shared" si="37"/>
        <v>0</v>
      </c>
      <c r="AI231" s="166"/>
      <c r="AJ231" s="157">
        <f t="shared" si="39"/>
        <v>0</v>
      </c>
      <c r="AK231" s="149"/>
      <c r="AM231" s="149"/>
    </row>
    <row r="232" spans="1:39" hidden="1" x14ac:dyDescent="0.25">
      <c r="A232" s="167">
        <f t="shared" si="38"/>
        <v>0</v>
      </c>
      <c r="B232" s="186">
        <v>3633</v>
      </c>
      <c r="C232" s="159" t="s">
        <v>231</v>
      </c>
      <c r="D232" s="159">
        <v>686</v>
      </c>
      <c r="E232" s="159">
        <v>327915.32</v>
      </c>
      <c r="F232" s="159">
        <v>0</v>
      </c>
      <c r="G232" s="159">
        <v>0</v>
      </c>
      <c r="H232" s="159">
        <v>0</v>
      </c>
      <c r="I232" s="159">
        <v>0</v>
      </c>
      <c r="J232" s="159">
        <v>0</v>
      </c>
      <c r="K232" s="159">
        <v>0</v>
      </c>
      <c r="L232" s="159">
        <v>327915.32</v>
      </c>
      <c r="M232" s="159">
        <v>478.01</v>
      </c>
      <c r="N232" s="159">
        <v>0</v>
      </c>
      <c r="O232" s="304">
        <v>0</v>
      </c>
      <c r="P232" s="159"/>
      <c r="Q232" s="160">
        <v>0</v>
      </c>
      <c r="R232" s="211"/>
      <c r="S232" s="161">
        <v>3633</v>
      </c>
      <c r="T232" s="159" t="s">
        <v>231</v>
      </c>
      <c r="U232" s="162">
        <v>690</v>
      </c>
      <c r="V232" s="163">
        <v>343227.79</v>
      </c>
      <c r="W232" s="163">
        <v>0</v>
      </c>
      <c r="X232" s="163">
        <v>0</v>
      </c>
      <c r="Y232" s="163">
        <v>0</v>
      </c>
      <c r="Z232" s="163">
        <v>0</v>
      </c>
      <c r="AA232" s="163">
        <v>0</v>
      </c>
      <c r="AB232" s="163">
        <v>0</v>
      </c>
      <c r="AC232" s="163">
        <f t="shared" si="35"/>
        <v>343227.79</v>
      </c>
      <c r="AD232" s="164">
        <f t="shared" si="42"/>
        <v>497.43</v>
      </c>
      <c r="AE232" s="164">
        <f t="shared" si="40"/>
        <v>0</v>
      </c>
      <c r="AF232" s="164">
        <f t="shared" si="36"/>
        <v>0</v>
      </c>
      <c r="AG232" s="164"/>
      <c r="AH232" s="165">
        <f t="shared" si="37"/>
        <v>0</v>
      </c>
      <c r="AI232" s="166"/>
      <c r="AJ232" s="157">
        <f t="shared" si="39"/>
        <v>0</v>
      </c>
      <c r="AK232" s="149"/>
      <c r="AM232" s="149"/>
    </row>
    <row r="233" spans="1:39" hidden="1" x14ac:dyDescent="0.25">
      <c r="A233" s="167">
        <f t="shared" si="38"/>
        <v>0</v>
      </c>
      <c r="B233" s="186">
        <v>3640</v>
      </c>
      <c r="C233" s="159" t="s">
        <v>232</v>
      </c>
      <c r="D233" s="159">
        <v>545</v>
      </c>
      <c r="E233" s="159">
        <v>658030.68999999994</v>
      </c>
      <c r="F233" s="159">
        <v>0</v>
      </c>
      <c r="G233" s="159">
        <v>0</v>
      </c>
      <c r="H233" s="159">
        <v>109638.35</v>
      </c>
      <c r="I233" s="159">
        <v>0</v>
      </c>
      <c r="J233" s="159">
        <v>0</v>
      </c>
      <c r="K233" s="159">
        <v>0</v>
      </c>
      <c r="L233" s="159">
        <v>548392.34</v>
      </c>
      <c r="M233" s="159">
        <v>1006.22</v>
      </c>
      <c r="N233" s="159">
        <v>406.73</v>
      </c>
      <c r="O233" s="304">
        <v>221667.85</v>
      </c>
      <c r="P233" s="159">
        <v>17</v>
      </c>
      <c r="Q233" s="160">
        <v>188083.98</v>
      </c>
      <c r="R233" s="211"/>
      <c r="S233" s="161">
        <v>3640</v>
      </c>
      <c r="T233" s="159" t="s">
        <v>232</v>
      </c>
      <c r="U233" s="162">
        <v>590</v>
      </c>
      <c r="V233" s="163">
        <v>631398.46</v>
      </c>
      <c r="W233" s="163">
        <v>0</v>
      </c>
      <c r="X233" s="163">
        <v>0</v>
      </c>
      <c r="Y233" s="163">
        <v>133202.53</v>
      </c>
      <c r="Z233" s="163">
        <v>0</v>
      </c>
      <c r="AA233" s="163">
        <v>0</v>
      </c>
      <c r="AB233" s="163">
        <v>0</v>
      </c>
      <c r="AC233" s="163">
        <f t="shared" si="35"/>
        <v>498195.92999999993</v>
      </c>
      <c r="AD233" s="164">
        <f t="shared" si="42"/>
        <v>844.4</v>
      </c>
      <c r="AE233" s="164">
        <f t="shared" si="40"/>
        <v>221.1</v>
      </c>
      <c r="AF233" s="164">
        <f t="shared" si="36"/>
        <v>130449</v>
      </c>
      <c r="AG233" s="169">
        <f>AF233/AF$424</f>
        <v>4.9264370993580666</v>
      </c>
      <c r="AH233" s="165">
        <f t="shared" si="37"/>
        <v>61580463.741975829</v>
      </c>
      <c r="AI233" s="166"/>
      <c r="AJ233" s="157" t="b">
        <f t="shared" si="39"/>
        <v>0</v>
      </c>
      <c r="AK233" s="149"/>
      <c r="AM233" s="149"/>
    </row>
    <row r="234" spans="1:39" hidden="1" x14ac:dyDescent="0.25">
      <c r="A234" s="167">
        <f t="shared" si="38"/>
        <v>0</v>
      </c>
      <c r="B234" s="186">
        <v>3661</v>
      </c>
      <c r="C234" s="159" t="s">
        <v>235</v>
      </c>
      <c r="D234" s="159">
        <v>824</v>
      </c>
      <c r="E234" s="159">
        <v>314368.18</v>
      </c>
      <c r="F234" s="159">
        <v>0</v>
      </c>
      <c r="G234" s="159">
        <v>0</v>
      </c>
      <c r="H234" s="159">
        <v>0</v>
      </c>
      <c r="I234" s="159">
        <v>0</v>
      </c>
      <c r="J234" s="159">
        <v>0</v>
      </c>
      <c r="K234" s="159">
        <v>0</v>
      </c>
      <c r="L234" s="159">
        <v>314368.18</v>
      </c>
      <c r="M234" s="159">
        <v>381.51</v>
      </c>
      <c r="N234" s="159">
        <v>0</v>
      </c>
      <c r="O234" s="304">
        <v>0</v>
      </c>
      <c r="P234" s="159"/>
      <c r="Q234" s="160">
        <v>0</v>
      </c>
      <c r="R234" s="211"/>
      <c r="S234" s="161">
        <v>3661</v>
      </c>
      <c r="T234" s="159" t="s">
        <v>235</v>
      </c>
      <c r="U234" s="162">
        <v>830</v>
      </c>
      <c r="V234" s="163">
        <v>303341.49</v>
      </c>
      <c r="W234" s="163">
        <v>0</v>
      </c>
      <c r="X234" s="163">
        <v>0</v>
      </c>
      <c r="Y234" s="163">
        <v>0</v>
      </c>
      <c r="Z234" s="163">
        <v>0</v>
      </c>
      <c r="AA234" s="163">
        <v>0</v>
      </c>
      <c r="AB234" s="163">
        <v>0</v>
      </c>
      <c r="AC234" s="163">
        <f t="shared" si="35"/>
        <v>303341.49</v>
      </c>
      <c r="AD234" s="164">
        <f t="shared" si="42"/>
        <v>365.47</v>
      </c>
      <c r="AE234" s="164">
        <f t="shared" si="40"/>
        <v>0</v>
      </c>
      <c r="AF234" s="164">
        <f t="shared" si="36"/>
        <v>0</v>
      </c>
      <c r="AG234" s="164"/>
      <c r="AH234" s="165">
        <f t="shared" si="37"/>
        <v>0</v>
      </c>
      <c r="AI234" s="166"/>
      <c r="AJ234" s="157">
        <f t="shared" si="39"/>
        <v>0</v>
      </c>
      <c r="AK234" s="149"/>
      <c r="AM234" s="149"/>
    </row>
    <row r="235" spans="1:39" hidden="1" x14ac:dyDescent="0.25">
      <c r="A235" s="167">
        <f t="shared" si="38"/>
        <v>0</v>
      </c>
      <c r="B235" s="186">
        <v>3668</v>
      </c>
      <c r="C235" s="159" t="s">
        <v>236</v>
      </c>
      <c r="D235" s="159">
        <v>914</v>
      </c>
      <c r="E235" s="159">
        <v>477750.03</v>
      </c>
      <c r="F235" s="159">
        <v>4011.36</v>
      </c>
      <c r="G235" s="159">
        <v>0</v>
      </c>
      <c r="H235" s="159">
        <v>0</v>
      </c>
      <c r="I235" s="159">
        <v>0</v>
      </c>
      <c r="J235" s="159">
        <v>0</v>
      </c>
      <c r="K235" s="159">
        <v>0</v>
      </c>
      <c r="L235" s="159">
        <v>473738.67000000004</v>
      </c>
      <c r="M235" s="159">
        <v>518.30999999999995</v>
      </c>
      <c r="N235" s="159">
        <v>0</v>
      </c>
      <c r="O235" s="304">
        <v>0</v>
      </c>
      <c r="P235" s="159"/>
      <c r="Q235" s="160">
        <v>0</v>
      </c>
      <c r="R235" s="211"/>
      <c r="S235" s="161">
        <v>3668</v>
      </c>
      <c r="T235" s="159" t="s">
        <v>236</v>
      </c>
      <c r="U235" s="162">
        <v>981</v>
      </c>
      <c r="V235" s="163">
        <v>495176.83</v>
      </c>
      <c r="W235" s="163">
        <v>3048.72</v>
      </c>
      <c r="X235" s="163">
        <v>0</v>
      </c>
      <c r="Y235" s="163">
        <v>0</v>
      </c>
      <c r="Z235" s="163">
        <v>0</v>
      </c>
      <c r="AA235" s="163">
        <v>0</v>
      </c>
      <c r="AB235" s="163">
        <v>0</v>
      </c>
      <c r="AC235" s="163">
        <f t="shared" si="35"/>
        <v>492128.11000000004</v>
      </c>
      <c r="AD235" s="164">
        <f t="shared" si="42"/>
        <v>501.66</v>
      </c>
      <c r="AE235" s="164">
        <f t="shared" si="40"/>
        <v>0</v>
      </c>
      <c r="AF235" s="164">
        <f t="shared" si="36"/>
        <v>0</v>
      </c>
      <c r="AG235" s="164"/>
      <c r="AH235" s="165">
        <f t="shared" si="37"/>
        <v>0</v>
      </c>
      <c r="AI235" s="166"/>
      <c r="AJ235" s="157">
        <f t="shared" si="39"/>
        <v>0</v>
      </c>
      <c r="AK235" s="149"/>
      <c r="AM235" s="149"/>
    </row>
    <row r="236" spans="1:39" hidden="1" x14ac:dyDescent="0.25">
      <c r="A236" s="167">
        <f t="shared" si="38"/>
        <v>0</v>
      </c>
      <c r="B236" s="186">
        <v>3675</v>
      </c>
      <c r="C236" s="159" t="s">
        <v>237</v>
      </c>
      <c r="D236" s="159">
        <v>3164</v>
      </c>
      <c r="E236" s="159">
        <v>1564523.96</v>
      </c>
      <c r="F236" s="159">
        <v>21875.82</v>
      </c>
      <c r="G236" s="159">
        <v>16968.96</v>
      </c>
      <c r="H236" s="159">
        <v>16743.990000000002</v>
      </c>
      <c r="I236" s="159">
        <v>0</v>
      </c>
      <c r="J236" s="159">
        <v>0</v>
      </c>
      <c r="K236" s="159">
        <v>0</v>
      </c>
      <c r="L236" s="159">
        <v>1508935.19</v>
      </c>
      <c r="M236" s="159">
        <v>476.91</v>
      </c>
      <c r="N236" s="159">
        <v>0</v>
      </c>
      <c r="O236" s="304">
        <v>0</v>
      </c>
      <c r="P236" s="159"/>
      <c r="Q236" s="160">
        <v>0</v>
      </c>
      <c r="R236" s="211"/>
      <c r="S236" s="170">
        <v>3675</v>
      </c>
      <c r="T236" s="171" t="s">
        <v>237</v>
      </c>
      <c r="U236" s="172">
        <v>3207</v>
      </c>
      <c r="V236" s="173">
        <v>1644704.52</v>
      </c>
      <c r="W236" s="173">
        <v>20051.990000000002</v>
      </c>
      <c r="X236" s="173">
        <v>0</v>
      </c>
      <c r="Y236" s="173">
        <v>13475.59</v>
      </c>
      <c r="Z236" s="173">
        <v>0</v>
      </c>
      <c r="AA236" s="173">
        <v>0</v>
      </c>
      <c r="AB236" s="173">
        <v>0</v>
      </c>
      <c r="AC236" s="173">
        <f t="shared" si="35"/>
        <v>1611176.94</v>
      </c>
      <c r="AD236" s="173">
        <f t="shared" si="42"/>
        <v>502.39</v>
      </c>
      <c r="AE236" s="173">
        <f t="shared" si="40"/>
        <v>0</v>
      </c>
      <c r="AF236" s="173">
        <f t="shared" si="36"/>
        <v>0</v>
      </c>
      <c r="AG236" s="173"/>
      <c r="AH236" s="165">
        <f t="shared" si="37"/>
        <v>0</v>
      </c>
      <c r="AI236" s="166"/>
      <c r="AJ236" s="157">
        <f t="shared" si="39"/>
        <v>0</v>
      </c>
      <c r="AK236" s="149"/>
      <c r="AM236" s="149"/>
    </row>
    <row r="237" spans="1:39" hidden="1" x14ac:dyDescent="0.25">
      <c r="A237" s="167">
        <f t="shared" si="38"/>
        <v>0</v>
      </c>
      <c r="B237" s="186">
        <v>3682</v>
      </c>
      <c r="C237" s="159" t="s">
        <v>238</v>
      </c>
      <c r="D237" s="159">
        <v>2526</v>
      </c>
      <c r="E237" s="159">
        <v>884792.92</v>
      </c>
      <c r="F237" s="159">
        <v>0</v>
      </c>
      <c r="G237" s="159">
        <v>0</v>
      </c>
      <c r="H237" s="159">
        <v>0</v>
      </c>
      <c r="I237" s="159">
        <v>0</v>
      </c>
      <c r="J237" s="159">
        <v>0</v>
      </c>
      <c r="K237" s="159">
        <v>0</v>
      </c>
      <c r="L237" s="159">
        <v>884792.92</v>
      </c>
      <c r="M237" s="159">
        <v>350.27</v>
      </c>
      <c r="N237" s="159">
        <v>0</v>
      </c>
      <c r="O237" s="304">
        <v>0</v>
      </c>
      <c r="P237" s="159"/>
      <c r="Q237" s="160">
        <v>0</v>
      </c>
      <c r="R237" s="211"/>
      <c r="S237" s="161">
        <v>3682</v>
      </c>
      <c r="T237" s="159" t="s">
        <v>238</v>
      </c>
      <c r="U237" s="162">
        <v>2490</v>
      </c>
      <c r="V237" s="163">
        <v>887798.33</v>
      </c>
      <c r="W237" s="163">
        <v>0</v>
      </c>
      <c r="X237" s="163">
        <v>0</v>
      </c>
      <c r="Y237" s="163">
        <v>0</v>
      </c>
      <c r="Z237" s="163">
        <v>0</v>
      </c>
      <c r="AA237" s="163">
        <v>0</v>
      </c>
      <c r="AB237" s="163">
        <v>0</v>
      </c>
      <c r="AC237" s="163">
        <f t="shared" si="35"/>
        <v>887798.33</v>
      </c>
      <c r="AD237" s="164">
        <f t="shared" si="42"/>
        <v>356.55</v>
      </c>
      <c r="AE237" s="164">
        <f t="shared" si="40"/>
        <v>0</v>
      </c>
      <c r="AF237" s="164">
        <f t="shared" si="36"/>
        <v>0</v>
      </c>
      <c r="AG237" s="164"/>
      <c r="AH237" s="165">
        <f t="shared" si="37"/>
        <v>0</v>
      </c>
      <c r="AI237" s="166"/>
      <c r="AJ237" s="157">
        <f t="shared" si="39"/>
        <v>0</v>
      </c>
      <c r="AK237" s="149"/>
      <c r="AM237" s="149"/>
    </row>
    <row r="238" spans="1:39" hidden="1" x14ac:dyDescent="0.25">
      <c r="A238" s="167">
        <f t="shared" si="38"/>
        <v>0</v>
      </c>
      <c r="B238" s="186">
        <v>3689</v>
      </c>
      <c r="C238" s="159" t="s">
        <v>239</v>
      </c>
      <c r="D238" s="159">
        <v>722</v>
      </c>
      <c r="E238" s="159">
        <v>526179.4</v>
      </c>
      <c r="F238" s="159">
        <v>0</v>
      </c>
      <c r="G238" s="159">
        <v>0</v>
      </c>
      <c r="H238" s="159">
        <v>0</v>
      </c>
      <c r="I238" s="159">
        <v>0</v>
      </c>
      <c r="J238" s="159">
        <v>0</v>
      </c>
      <c r="K238" s="159">
        <v>0</v>
      </c>
      <c r="L238" s="159">
        <v>526179.4</v>
      </c>
      <c r="M238" s="159">
        <v>728.78</v>
      </c>
      <c r="N238" s="159">
        <v>129.29</v>
      </c>
      <c r="O238" s="304">
        <v>93347.37999999999</v>
      </c>
      <c r="P238" s="159">
        <v>63</v>
      </c>
      <c r="Q238" s="160">
        <v>79204.75</v>
      </c>
      <c r="R238" s="211"/>
      <c r="S238" s="161">
        <v>3689</v>
      </c>
      <c r="T238" s="159" t="s">
        <v>239</v>
      </c>
      <c r="U238" s="162">
        <v>741</v>
      </c>
      <c r="V238" s="163">
        <v>591932.85</v>
      </c>
      <c r="W238" s="163">
        <v>0</v>
      </c>
      <c r="X238" s="163">
        <v>0</v>
      </c>
      <c r="Y238" s="163">
        <v>0</v>
      </c>
      <c r="Z238" s="163">
        <v>0</v>
      </c>
      <c r="AA238" s="163">
        <v>0</v>
      </c>
      <c r="AB238" s="163">
        <v>0</v>
      </c>
      <c r="AC238" s="163">
        <f t="shared" si="35"/>
        <v>591932.85</v>
      </c>
      <c r="AD238" s="164">
        <f t="shared" si="42"/>
        <v>798.83</v>
      </c>
      <c r="AE238" s="164">
        <f t="shared" si="40"/>
        <v>175.53</v>
      </c>
      <c r="AF238" s="164">
        <f t="shared" si="36"/>
        <v>130067.73</v>
      </c>
      <c r="AG238" s="169">
        <f>AF238/AF$424</f>
        <v>4.9120383483299079</v>
      </c>
      <c r="AH238" s="165">
        <f t="shared" si="37"/>
        <v>61400479.354123846</v>
      </c>
      <c r="AI238" s="166"/>
      <c r="AJ238" s="157" t="b">
        <f t="shared" si="39"/>
        <v>0</v>
      </c>
      <c r="AK238" s="149"/>
      <c r="AM238" s="149"/>
    </row>
    <row r="239" spans="1:39" hidden="1" x14ac:dyDescent="0.25">
      <c r="A239" s="167">
        <f t="shared" si="38"/>
        <v>0</v>
      </c>
      <c r="B239" s="186">
        <v>3696</v>
      </c>
      <c r="C239" s="159" t="s">
        <v>240</v>
      </c>
      <c r="D239" s="159">
        <v>391</v>
      </c>
      <c r="E239" s="159">
        <v>102574.28</v>
      </c>
      <c r="F239" s="159">
        <v>0</v>
      </c>
      <c r="G239" s="159">
        <v>0</v>
      </c>
      <c r="H239" s="159">
        <v>0</v>
      </c>
      <c r="I239" s="159">
        <v>0</v>
      </c>
      <c r="J239" s="159">
        <v>0</v>
      </c>
      <c r="K239" s="159">
        <v>0</v>
      </c>
      <c r="L239" s="159">
        <v>102574.28</v>
      </c>
      <c r="M239" s="159">
        <v>262.33999999999997</v>
      </c>
      <c r="N239" s="159">
        <v>0</v>
      </c>
      <c r="O239" s="304">
        <v>0</v>
      </c>
      <c r="P239" s="159"/>
      <c r="Q239" s="160">
        <v>0</v>
      </c>
      <c r="R239" s="211"/>
      <c r="S239" s="161">
        <v>3696</v>
      </c>
      <c r="T239" s="159" t="s">
        <v>240</v>
      </c>
      <c r="U239" s="162">
        <v>366</v>
      </c>
      <c r="V239" s="163">
        <v>114329.66</v>
      </c>
      <c r="W239" s="163">
        <v>0</v>
      </c>
      <c r="X239" s="163">
        <v>0</v>
      </c>
      <c r="Y239" s="163">
        <v>0</v>
      </c>
      <c r="Z239" s="163">
        <v>0</v>
      </c>
      <c r="AA239" s="163">
        <v>0</v>
      </c>
      <c r="AB239" s="163">
        <v>0</v>
      </c>
      <c r="AC239" s="163">
        <f t="shared" si="35"/>
        <v>114329.66</v>
      </c>
      <c r="AD239" s="164">
        <f t="shared" si="42"/>
        <v>312.38</v>
      </c>
      <c r="AE239" s="164">
        <f t="shared" si="40"/>
        <v>0</v>
      </c>
      <c r="AF239" s="164">
        <f t="shared" si="36"/>
        <v>0</v>
      </c>
      <c r="AG239" s="164"/>
      <c r="AH239" s="165">
        <f t="shared" si="37"/>
        <v>0</v>
      </c>
      <c r="AI239" s="166"/>
      <c r="AJ239" s="157">
        <f t="shared" si="39"/>
        <v>0</v>
      </c>
      <c r="AK239" s="149"/>
      <c r="AM239" s="149"/>
    </row>
    <row r="240" spans="1:39" hidden="1" x14ac:dyDescent="0.25">
      <c r="A240" s="167">
        <f t="shared" si="38"/>
        <v>0</v>
      </c>
      <c r="B240" s="186">
        <v>3787</v>
      </c>
      <c r="C240" s="159" t="s">
        <v>241</v>
      </c>
      <c r="D240" s="159">
        <v>2035</v>
      </c>
      <c r="E240" s="159">
        <v>815538.28</v>
      </c>
      <c r="F240" s="159">
        <v>12488.59</v>
      </c>
      <c r="G240" s="159">
        <v>0</v>
      </c>
      <c r="H240" s="159">
        <v>0</v>
      </c>
      <c r="I240" s="159">
        <v>0</v>
      </c>
      <c r="J240" s="159">
        <v>0</v>
      </c>
      <c r="K240" s="159">
        <v>0</v>
      </c>
      <c r="L240" s="159">
        <v>803049.69000000006</v>
      </c>
      <c r="M240" s="159">
        <v>394.62</v>
      </c>
      <c r="N240" s="159">
        <v>0</v>
      </c>
      <c r="O240" s="304">
        <v>0</v>
      </c>
      <c r="P240" s="159"/>
      <c r="Q240" s="160">
        <v>0</v>
      </c>
      <c r="R240" s="211"/>
      <c r="S240" s="161">
        <v>3787</v>
      </c>
      <c r="T240" s="159" t="s">
        <v>241</v>
      </c>
      <c r="U240" s="162">
        <v>2017</v>
      </c>
      <c r="V240" s="163">
        <v>854310.37</v>
      </c>
      <c r="W240" s="163">
        <v>16824.84</v>
      </c>
      <c r="X240" s="163">
        <v>0</v>
      </c>
      <c r="Y240" s="163">
        <v>0</v>
      </c>
      <c r="Z240" s="163">
        <v>0</v>
      </c>
      <c r="AA240" s="163">
        <v>0</v>
      </c>
      <c r="AB240" s="163">
        <v>0</v>
      </c>
      <c r="AC240" s="163">
        <f t="shared" si="35"/>
        <v>837485.53</v>
      </c>
      <c r="AD240" s="164">
        <f t="shared" si="42"/>
        <v>415.21</v>
      </c>
      <c r="AE240" s="164">
        <f t="shared" si="40"/>
        <v>0</v>
      </c>
      <c r="AF240" s="164">
        <f t="shared" si="36"/>
        <v>0</v>
      </c>
      <c r="AG240" s="164"/>
      <c r="AH240" s="165">
        <f t="shared" si="37"/>
        <v>0</v>
      </c>
      <c r="AI240" s="166"/>
      <c r="AJ240" s="157">
        <f t="shared" si="39"/>
        <v>0</v>
      </c>
      <c r="AK240" s="149"/>
      <c r="AM240" s="149"/>
    </row>
    <row r="241" spans="1:39" hidden="1" x14ac:dyDescent="0.25">
      <c r="A241" s="167">
        <f t="shared" si="38"/>
        <v>0</v>
      </c>
      <c r="B241" s="186">
        <v>3794</v>
      </c>
      <c r="C241" s="159" t="s">
        <v>242</v>
      </c>
      <c r="D241" s="159">
        <v>2413</v>
      </c>
      <c r="E241" s="159">
        <v>860729.54</v>
      </c>
      <c r="F241" s="159">
        <v>0</v>
      </c>
      <c r="G241" s="159">
        <v>0</v>
      </c>
      <c r="H241" s="159">
        <v>0</v>
      </c>
      <c r="I241" s="159">
        <v>0</v>
      </c>
      <c r="J241" s="159">
        <v>0</v>
      </c>
      <c r="K241" s="159">
        <v>0</v>
      </c>
      <c r="L241" s="159">
        <v>860729.54</v>
      </c>
      <c r="M241" s="159">
        <v>356.71</v>
      </c>
      <c r="N241" s="159">
        <v>0</v>
      </c>
      <c r="O241" s="304">
        <v>0</v>
      </c>
      <c r="P241" s="159"/>
      <c r="Q241" s="160">
        <v>0</v>
      </c>
      <c r="R241" s="211"/>
      <c r="S241" s="161">
        <v>3794</v>
      </c>
      <c r="T241" s="159" t="s">
        <v>242</v>
      </c>
      <c r="U241" s="162">
        <v>2417</v>
      </c>
      <c r="V241" s="163">
        <v>987237.19</v>
      </c>
      <c r="W241" s="163">
        <v>0</v>
      </c>
      <c r="X241" s="163">
        <v>0</v>
      </c>
      <c r="Y241" s="163">
        <v>0</v>
      </c>
      <c r="Z241" s="163">
        <v>0</v>
      </c>
      <c r="AA241" s="163">
        <v>0</v>
      </c>
      <c r="AB241" s="163">
        <v>0</v>
      </c>
      <c r="AC241" s="163">
        <f t="shared" si="35"/>
        <v>987237.19</v>
      </c>
      <c r="AD241" s="164">
        <f t="shared" si="42"/>
        <v>408.46</v>
      </c>
      <c r="AE241" s="164">
        <f t="shared" si="40"/>
        <v>0</v>
      </c>
      <c r="AF241" s="164">
        <f t="shared" si="36"/>
        <v>0</v>
      </c>
      <c r="AG241" s="164"/>
      <c r="AH241" s="165">
        <f t="shared" si="37"/>
        <v>0</v>
      </c>
      <c r="AI241" s="166"/>
      <c r="AJ241" s="157">
        <f t="shared" si="39"/>
        <v>0</v>
      </c>
      <c r="AK241" s="149"/>
      <c r="AM241" s="149"/>
    </row>
    <row r="242" spans="1:39" hidden="1" x14ac:dyDescent="0.25">
      <c r="A242" s="167">
        <f t="shared" si="38"/>
        <v>0</v>
      </c>
      <c r="B242" s="186">
        <v>3822</v>
      </c>
      <c r="C242" s="159" t="s">
        <v>243</v>
      </c>
      <c r="D242" s="159">
        <v>4663</v>
      </c>
      <c r="E242" s="159">
        <v>2275065.5099999998</v>
      </c>
      <c r="F242" s="159">
        <v>33213.42</v>
      </c>
      <c r="G242" s="159">
        <v>0</v>
      </c>
      <c r="H242" s="159">
        <v>0</v>
      </c>
      <c r="I242" s="159">
        <v>0</v>
      </c>
      <c r="J242" s="159">
        <v>0</v>
      </c>
      <c r="K242" s="159">
        <v>0</v>
      </c>
      <c r="L242" s="159">
        <v>2241852.09</v>
      </c>
      <c r="M242" s="159">
        <v>480.77</v>
      </c>
      <c r="N242" s="159">
        <v>0</v>
      </c>
      <c r="O242" s="304">
        <v>0</v>
      </c>
      <c r="P242" s="159"/>
      <c r="Q242" s="160">
        <v>0</v>
      </c>
      <c r="R242" s="211"/>
      <c r="S242" s="170">
        <v>3822</v>
      </c>
      <c r="T242" s="171" t="s">
        <v>243</v>
      </c>
      <c r="U242" s="172">
        <v>4678</v>
      </c>
      <c r="V242" s="173">
        <v>2298427.65</v>
      </c>
      <c r="W242" s="173">
        <v>13017.45</v>
      </c>
      <c r="X242" s="173">
        <v>0</v>
      </c>
      <c r="Y242" s="173">
        <v>0</v>
      </c>
      <c r="Z242" s="173">
        <v>0</v>
      </c>
      <c r="AA242" s="173">
        <v>0</v>
      </c>
      <c r="AB242" s="173">
        <v>0</v>
      </c>
      <c r="AC242" s="173">
        <f t="shared" si="35"/>
        <v>2285410.1999999997</v>
      </c>
      <c r="AD242" s="173">
        <f t="shared" si="42"/>
        <v>488.54</v>
      </c>
      <c r="AE242" s="173">
        <f t="shared" si="40"/>
        <v>0</v>
      </c>
      <c r="AF242" s="173">
        <f t="shared" si="36"/>
        <v>0</v>
      </c>
      <c r="AG242" s="173"/>
      <c r="AH242" s="165">
        <f t="shared" si="37"/>
        <v>0</v>
      </c>
      <c r="AI242" s="166"/>
      <c r="AJ242" s="157">
        <f t="shared" si="39"/>
        <v>0</v>
      </c>
      <c r="AK242" s="149"/>
      <c r="AM242" s="149"/>
    </row>
    <row r="243" spans="1:39" hidden="1" x14ac:dyDescent="0.25">
      <c r="A243" s="167">
        <f t="shared" si="38"/>
        <v>0</v>
      </c>
      <c r="B243" s="186">
        <v>3857</v>
      </c>
      <c r="C243" s="159" t="s">
        <v>245</v>
      </c>
      <c r="D243" s="159">
        <v>4904</v>
      </c>
      <c r="E243" s="159">
        <v>2038708.7</v>
      </c>
      <c r="F243" s="159">
        <v>0</v>
      </c>
      <c r="G243" s="159">
        <v>0</v>
      </c>
      <c r="H243" s="159">
        <v>0</v>
      </c>
      <c r="I243" s="159">
        <v>0</v>
      </c>
      <c r="J243" s="159">
        <v>0</v>
      </c>
      <c r="K243" s="159">
        <v>0</v>
      </c>
      <c r="L243" s="159">
        <v>2038708.7</v>
      </c>
      <c r="M243" s="159">
        <v>415.72</v>
      </c>
      <c r="N243" s="159">
        <v>0</v>
      </c>
      <c r="O243" s="304">
        <v>0</v>
      </c>
      <c r="P243" s="159"/>
      <c r="Q243" s="160">
        <v>0</v>
      </c>
      <c r="R243" s="211"/>
      <c r="S243" s="170">
        <v>3857</v>
      </c>
      <c r="T243" s="171" t="s">
        <v>245</v>
      </c>
      <c r="U243" s="172">
        <v>4915</v>
      </c>
      <c r="V243" s="173">
        <v>2068536.87</v>
      </c>
      <c r="W243" s="173">
        <v>0</v>
      </c>
      <c r="X243" s="173">
        <v>0</v>
      </c>
      <c r="Y243" s="173">
        <v>0</v>
      </c>
      <c r="Z243" s="173">
        <v>0</v>
      </c>
      <c r="AA243" s="173">
        <v>0</v>
      </c>
      <c r="AB243" s="173">
        <v>0</v>
      </c>
      <c r="AC243" s="173">
        <f t="shared" si="35"/>
        <v>2068536.87</v>
      </c>
      <c r="AD243" s="173">
        <f t="shared" si="42"/>
        <v>420.86</v>
      </c>
      <c r="AE243" s="173">
        <f t="shared" si="40"/>
        <v>0</v>
      </c>
      <c r="AF243" s="173">
        <f t="shared" si="36"/>
        <v>0</v>
      </c>
      <c r="AG243" s="173"/>
      <c r="AH243" s="165">
        <f t="shared" si="37"/>
        <v>0</v>
      </c>
      <c r="AI243" s="166"/>
      <c r="AJ243" s="157">
        <f t="shared" si="39"/>
        <v>0</v>
      </c>
      <c r="AK243" s="149"/>
      <c r="AM243" s="149"/>
    </row>
    <row r="244" spans="1:39" hidden="1" x14ac:dyDescent="0.25">
      <c r="A244" s="167">
        <f t="shared" si="38"/>
        <v>0</v>
      </c>
      <c r="B244" s="186">
        <v>3871</v>
      </c>
      <c r="C244" s="159" t="s">
        <v>247</v>
      </c>
      <c r="D244" s="159">
        <v>712</v>
      </c>
      <c r="E244" s="159">
        <v>366119.66</v>
      </c>
      <c r="F244" s="159">
        <v>0</v>
      </c>
      <c r="G244" s="159">
        <v>0</v>
      </c>
      <c r="H244" s="159">
        <v>0</v>
      </c>
      <c r="I244" s="159">
        <v>0</v>
      </c>
      <c r="J244" s="159">
        <v>0</v>
      </c>
      <c r="K244" s="159">
        <v>0</v>
      </c>
      <c r="L244" s="159">
        <v>366119.66</v>
      </c>
      <c r="M244" s="159">
        <v>514.21</v>
      </c>
      <c r="N244" s="159">
        <v>0</v>
      </c>
      <c r="O244" s="304">
        <v>0</v>
      </c>
      <c r="P244" s="159"/>
      <c r="Q244" s="160">
        <v>0</v>
      </c>
      <c r="R244" s="211"/>
      <c r="S244" s="161">
        <v>3871</v>
      </c>
      <c r="T244" s="159" t="s">
        <v>247</v>
      </c>
      <c r="U244" s="162">
        <v>727</v>
      </c>
      <c r="V244" s="163">
        <v>522837.66</v>
      </c>
      <c r="W244" s="163">
        <v>0</v>
      </c>
      <c r="X244" s="163">
        <v>0</v>
      </c>
      <c r="Y244" s="163">
        <v>0</v>
      </c>
      <c r="Z244" s="163">
        <v>0</v>
      </c>
      <c r="AA244" s="163">
        <v>0</v>
      </c>
      <c r="AB244" s="163">
        <v>0</v>
      </c>
      <c r="AC244" s="163">
        <f t="shared" si="35"/>
        <v>522837.66</v>
      </c>
      <c r="AD244" s="164">
        <f t="shared" si="42"/>
        <v>719.17</v>
      </c>
      <c r="AE244" s="164">
        <f t="shared" si="40"/>
        <v>95.87</v>
      </c>
      <c r="AF244" s="164">
        <f t="shared" si="36"/>
        <v>69697.490000000005</v>
      </c>
      <c r="AG244" s="169">
        <f>AF244/AF$424</f>
        <v>2.6321420667704456</v>
      </c>
      <c r="AH244" s="165">
        <f t="shared" si="37"/>
        <v>32901775.834630571</v>
      </c>
      <c r="AI244" s="166"/>
      <c r="AJ244" s="157" t="b">
        <f t="shared" si="39"/>
        <v>0</v>
      </c>
      <c r="AK244" s="149"/>
      <c r="AM244" s="149"/>
    </row>
    <row r="245" spans="1:39" hidden="1" x14ac:dyDescent="0.25">
      <c r="A245" s="167">
        <f t="shared" si="38"/>
        <v>0</v>
      </c>
      <c r="B245" s="186">
        <v>3892</v>
      </c>
      <c r="C245" s="159" t="s">
        <v>248</v>
      </c>
      <c r="D245" s="159">
        <v>6874</v>
      </c>
      <c r="E245" s="159">
        <v>1397014.26</v>
      </c>
      <c r="F245" s="159">
        <v>0</v>
      </c>
      <c r="G245" s="159">
        <v>0</v>
      </c>
      <c r="H245" s="159">
        <v>0</v>
      </c>
      <c r="I245" s="159">
        <v>0</v>
      </c>
      <c r="J245" s="159">
        <v>0</v>
      </c>
      <c r="K245" s="159">
        <v>0</v>
      </c>
      <c r="L245" s="159">
        <v>1397014.26</v>
      </c>
      <c r="M245" s="159">
        <v>203.23</v>
      </c>
      <c r="N245" s="159">
        <v>0</v>
      </c>
      <c r="O245" s="304">
        <v>0</v>
      </c>
      <c r="P245" s="159"/>
      <c r="Q245" s="160">
        <v>0</v>
      </c>
      <c r="R245" s="211"/>
      <c r="S245" s="170">
        <v>3892</v>
      </c>
      <c r="T245" s="171" t="s">
        <v>248</v>
      </c>
      <c r="U245" s="172">
        <v>6994</v>
      </c>
      <c r="V245" s="173">
        <v>1521995.96</v>
      </c>
      <c r="W245" s="173">
        <v>0</v>
      </c>
      <c r="X245" s="173">
        <v>0</v>
      </c>
      <c r="Y245" s="173">
        <v>0</v>
      </c>
      <c r="Z245" s="173">
        <v>0</v>
      </c>
      <c r="AA245" s="173">
        <v>0</v>
      </c>
      <c r="AB245" s="173">
        <v>0</v>
      </c>
      <c r="AC245" s="173">
        <f t="shared" si="35"/>
        <v>1521995.96</v>
      </c>
      <c r="AD245" s="173">
        <f t="shared" si="42"/>
        <v>217.61</v>
      </c>
      <c r="AE245" s="173">
        <f t="shared" si="40"/>
        <v>0</v>
      </c>
      <c r="AF245" s="173">
        <f t="shared" si="36"/>
        <v>0</v>
      </c>
      <c r="AG245" s="173"/>
      <c r="AH245" s="165">
        <f t="shared" si="37"/>
        <v>0</v>
      </c>
      <c r="AI245" s="166"/>
      <c r="AJ245" s="157">
        <f t="shared" si="39"/>
        <v>0</v>
      </c>
      <c r="AK245" s="149"/>
      <c r="AM245" s="149"/>
    </row>
    <row r="246" spans="1:39" hidden="1" x14ac:dyDescent="0.25">
      <c r="A246" s="167">
        <f t="shared" si="38"/>
        <v>0</v>
      </c>
      <c r="B246" s="186">
        <v>3899</v>
      </c>
      <c r="C246" s="159" t="s">
        <v>249</v>
      </c>
      <c r="D246" s="159">
        <v>945</v>
      </c>
      <c r="E246" s="159">
        <v>532773.31999999995</v>
      </c>
      <c r="F246" s="159">
        <v>1487.5</v>
      </c>
      <c r="G246" s="159">
        <v>981</v>
      </c>
      <c r="H246" s="159">
        <v>0</v>
      </c>
      <c r="I246" s="159">
        <v>0</v>
      </c>
      <c r="J246" s="159">
        <v>0</v>
      </c>
      <c r="K246" s="159">
        <v>0</v>
      </c>
      <c r="L246" s="159">
        <v>530304.81999999995</v>
      </c>
      <c r="M246" s="159">
        <v>561.16999999999996</v>
      </c>
      <c r="N246" s="159">
        <v>0</v>
      </c>
      <c r="O246" s="304">
        <v>0</v>
      </c>
      <c r="P246" s="159"/>
      <c r="Q246" s="160">
        <v>0</v>
      </c>
      <c r="R246" s="211"/>
      <c r="S246" s="161">
        <v>3899</v>
      </c>
      <c r="T246" s="159" t="s">
        <v>249</v>
      </c>
      <c r="U246" s="162">
        <v>954</v>
      </c>
      <c r="V246" s="163">
        <v>518615.14</v>
      </c>
      <c r="W246" s="163">
        <v>5272.25</v>
      </c>
      <c r="X246" s="163">
        <v>382.5</v>
      </c>
      <c r="Y246" s="163">
        <v>0</v>
      </c>
      <c r="Z246" s="163">
        <v>0</v>
      </c>
      <c r="AA246" s="163">
        <v>0</v>
      </c>
      <c r="AB246" s="163">
        <v>0</v>
      </c>
      <c r="AC246" s="163">
        <f t="shared" si="35"/>
        <v>512960.39</v>
      </c>
      <c r="AD246" s="164">
        <f t="shared" si="42"/>
        <v>537.69000000000005</v>
      </c>
      <c r="AE246" s="164">
        <f t="shared" si="40"/>
        <v>0</v>
      </c>
      <c r="AF246" s="164">
        <f t="shared" si="36"/>
        <v>0</v>
      </c>
      <c r="AG246" s="164"/>
      <c r="AH246" s="165">
        <f t="shared" si="37"/>
        <v>0</v>
      </c>
      <c r="AI246" s="166"/>
      <c r="AJ246" s="157">
        <f t="shared" si="39"/>
        <v>0</v>
      </c>
      <c r="AK246" s="149"/>
      <c r="AM246" s="149"/>
    </row>
    <row r="247" spans="1:39" hidden="1" x14ac:dyDescent="0.25">
      <c r="A247" s="167">
        <f t="shared" si="38"/>
        <v>0</v>
      </c>
      <c r="B247" s="186">
        <v>3906</v>
      </c>
      <c r="C247" s="159" t="s">
        <v>250</v>
      </c>
      <c r="D247" s="159">
        <v>1178</v>
      </c>
      <c r="E247" s="159">
        <v>815345.19</v>
      </c>
      <c r="F247" s="159">
        <v>0</v>
      </c>
      <c r="G247" s="159">
        <v>0</v>
      </c>
      <c r="H247" s="159">
        <v>0</v>
      </c>
      <c r="I247" s="159">
        <v>0</v>
      </c>
      <c r="J247" s="159">
        <v>0</v>
      </c>
      <c r="K247" s="159">
        <v>0</v>
      </c>
      <c r="L247" s="159">
        <v>815345.19</v>
      </c>
      <c r="M247" s="159">
        <v>692.14</v>
      </c>
      <c r="N247" s="159">
        <v>92.65</v>
      </c>
      <c r="O247" s="304">
        <v>109141.70000000001</v>
      </c>
      <c r="P247" s="159">
        <v>53</v>
      </c>
      <c r="Q247" s="160">
        <v>92606.15</v>
      </c>
      <c r="R247" s="211"/>
      <c r="S247" s="161">
        <v>3906</v>
      </c>
      <c r="T247" s="159" t="s">
        <v>250</v>
      </c>
      <c r="U247" s="162">
        <v>1142</v>
      </c>
      <c r="V247" s="163">
        <v>868950.5</v>
      </c>
      <c r="W247" s="163">
        <v>0</v>
      </c>
      <c r="X247" s="163">
        <v>0</v>
      </c>
      <c r="Y247" s="163">
        <v>0</v>
      </c>
      <c r="Z247" s="163">
        <v>0</v>
      </c>
      <c r="AA247" s="163">
        <v>0</v>
      </c>
      <c r="AB247" s="163">
        <v>0</v>
      </c>
      <c r="AC247" s="163">
        <f t="shared" si="35"/>
        <v>868950.5</v>
      </c>
      <c r="AD247" s="164">
        <f t="shared" si="42"/>
        <v>760.9</v>
      </c>
      <c r="AE247" s="164">
        <f t="shared" si="40"/>
        <v>137.6</v>
      </c>
      <c r="AF247" s="164">
        <f t="shared" si="36"/>
        <v>157139.19999999998</v>
      </c>
      <c r="AG247" s="169">
        <f>AF247/AF$424</f>
        <v>5.9343987661342519</v>
      </c>
      <c r="AH247" s="165">
        <f t="shared" si="37"/>
        <v>74179984.576678142</v>
      </c>
      <c r="AI247" s="166"/>
      <c r="AJ247" s="157" t="b">
        <f t="shared" si="39"/>
        <v>0</v>
      </c>
      <c r="AK247" s="149"/>
      <c r="AM247" s="149"/>
    </row>
    <row r="248" spans="1:39" hidden="1" x14ac:dyDescent="0.25">
      <c r="A248" s="167">
        <f t="shared" si="38"/>
        <v>0</v>
      </c>
      <c r="B248" s="186">
        <v>3920</v>
      </c>
      <c r="C248" s="159" t="s">
        <v>251</v>
      </c>
      <c r="D248" s="159">
        <v>298</v>
      </c>
      <c r="E248" s="159">
        <v>113505.34</v>
      </c>
      <c r="F248" s="159">
        <v>0</v>
      </c>
      <c r="G248" s="159">
        <v>0</v>
      </c>
      <c r="H248" s="159">
        <v>0</v>
      </c>
      <c r="I248" s="159">
        <v>0</v>
      </c>
      <c r="J248" s="159">
        <v>0</v>
      </c>
      <c r="K248" s="159">
        <v>0</v>
      </c>
      <c r="L248" s="159">
        <v>113505.34</v>
      </c>
      <c r="M248" s="159">
        <v>380.89</v>
      </c>
      <c r="N248" s="159">
        <v>0</v>
      </c>
      <c r="O248" s="304">
        <v>0</v>
      </c>
      <c r="P248" s="159"/>
      <c r="Q248" s="160">
        <v>0</v>
      </c>
      <c r="R248" s="211"/>
      <c r="S248" s="161">
        <v>3920</v>
      </c>
      <c r="T248" s="159" t="s">
        <v>251</v>
      </c>
      <c r="U248" s="162">
        <v>305</v>
      </c>
      <c r="V248" s="163">
        <v>206592.08</v>
      </c>
      <c r="W248" s="163">
        <v>0</v>
      </c>
      <c r="X248" s="163">
        <v>0</v>
      </c>
      <c r="Y248" s="163">
        <v>0</v>
      </c>
      <c r="Z248" s="163">
        <v>0</v>
      </c>
      <c r="AA248" s="163">
        <v>0</v>
      </c>
      <c r="AB248" s="163">
        <v>0</v>
      </c>
      <c r="AC248" s="163">
        <f t="shared" si="35"/>
        <v>206592.08</v>
      </c>
      <c r="AD248" s="164">
        <f t="shared" si="42"/>
        <v>677.35</v>
      </c>
      <c r="AE248" s="164">
        <f t="shared" si="40"/>
        <v>54.05</v>
      </c>
      <c r="AF248" s="164">
        <f t="shared" si="36"/>
        <v>16485.25</v>
      </c>
      <c r="AG248" s="169">
        <f>AF248/AF$424</f>
        <v>0.62256933508261902</v>
      </c>
      <c r="AH248" s="165">
        <f t="shared" si="37"/>
        <v>7782116.688532738</v>
      </c>
      <c r="AI248" s="166"/>
      <c r="AJ248" s="157" t="b">
        <f t="shared" si="39"/>
        <v>0</v>
      </c>
      <c r="AK248" s="149"/>
      <c r="AM248" s="149"/>
    </row>
    <row r="249" spans="1:39" hidden="1" x14ac:dyDescent="0.25">
      <c r="A249" s="167">
        <f t="shared" si="38"/>
        <v>0</v>
      </c>
      <c r="B249" s="186">
        <v>3925</v>
      </c>
      <c r="C249" s="159" t="s">
        <v>252</v>
      </c>
      <c r="D249" s="159">
        <v>4483</v>
      </c>
      <c r="E249" s="159">
        <v>2226681.62</v>
      </c>
      <c r="F249" s="159">
        <v>0</v>
      </c>
      <c r="G249" s="159">
        <v>0</v>
      </c>
      <c r="H249" s="159">
        <v>0</v>
      </c>
      <c r="I249" s="159">
        <v>0</v>
      </c>
      <c r="J249" s="159">
        <v>0</v>
      </c>
      <c r="K249" s="159">
        <v>0</v>
      </c>
      <c r="L249" s="159">
        <v>2226681.62</v>
      </c>
      <c r="M249" s="159">
        <v>496.69</v>
      </c>
      <c r="N249" s="159">
        <v>0</v>
      </c>
      <c r="O249" s="304">
        <v>0</v>
      </c>
      <c r="P249" s="159"/>
      <c r="Q249" s="160">
        <v>0</v>
      </c>
      <c r="R249" s="211"/>
      <c r="S249" s="170">
        <v>3925</v>
      </c>
      <c r="T249" s="171" t="s">
        <v>252</v>
      </c>
      <c r="U249" s="172">
        <v>4478</v>
      </c>
      <c r="V249" s="173">
        <v>2363440.7999999998</v>
      </c>
      <c r="W249" s="173">
        <v>0</v>
      </c>
      <c r="X249" s="173">
        <v>2862.6</v>
      </c>
      <c r="Y249" s="173">
        <v>0</v>
      </c>
      <c r="Z249" s="173">
        <v>0</v>
      </c>
      <c r="AA249" s="173">
        <v>0</v>
      </c>
      <c r="AB249" s="173">
        <v>0</v>
      </c>
      <c r="AC249" s="173">
        <f t="shared" si="35"/>
        <v>2360578.1999999997</v>
      </c>
      <c r="AD249" s="173">
        <f t="shared" si="42"/>
        <v>527.15</v>
      </c>
      <c r="AE249" s="173">
        <f t="shared" si="40"/>
        <v>0</v>
      </c>
      <c r="AF249" s="173">
        <f t="shared" si="36"/>
        <v>0</v>
      </c>
      <c r="AG249" s="173"/>
      <c r="AH249" s="165">
        <f t="shared" si="37"/>
        <v>0</v>
      </c>
      <c r="AI249" s="166"/>
      <c r="AJ249" s="157">
        <f t="shared" si="39"/>
        <v>0</v>
      </c>
      <c r="AK249" s="149"/>
      <c r="AM249" s="149"/>
    </row>
    <row r="250" spans="1:39" hidden="1" x14ac:dyDescent="0.25">
      <c r="A250" s="167">
        <f t="shared" si="38"/>
        <v>0</v>
      </c>
      <c r="B250" s="186">
        <v>3934</v>
      </c>
      <c r="C250" s="159" t="s">
        <v>253</v>
      </c>
      <c r="D250" s="159">
        <v>894</v>
      </c>
      <c r="E250" s="159">
        <v>317800.98</v>
      </c>
      <c r="F250" s="159">
        <v>0</v>
      </c>
      <c r="G250" s="159">
        <v>0</v>
      </c>
      <c r="H250" s="159">
        <v>0</v>
      </c>
      <c r="I250" s="159">
        <v>0</v>
      </c>
      <c r="J250" s="159">
        <v>0</v>
      </c>
      <c r="K250" s="159">
        <v>0</v>
      </c>
      <c r="L250" s="159">
        <v>317800.98</v>
      </c>
      <c r="M250" s="159">
        <v>355.48</v>
      </c>
      <c r="N250" s="159">
        <v>0</v>
      </c>
      <c r="O250" s="304">
        <v>0</v>
      </c>
      <c r="P250" s="159"/>
      <c r="Q250" s="160">
        <v>0</v>
      </c>
      <c r="R250" s="211"/>
      <c r="S250" s="161">
        <v>3934</v>
      </c>
      <c r="T250" s="159" t="s">
        <v>253</v>
      </c>
      <c r="U250" s="162">
        <v>922</v>
      </c>
      <c r="V250" s="163">
        <v>234981</v>
      </c>
      <c r="W250" s="163">
        <v>0</v>
      </c>
      <c r="X250" s="163">
        <v>0</v>
      </c>
      <c r="Y250" s="163">
        <v>0</v>
      </c>
      <c r="Z250" s="163">
        <v>0</v>
      </c>
      <c r="AA250" s="163">
        <v>0</v>
      </c>
      <c r="AB250" s="163">
        <v>0</v>
      </c>
      <c r="AC250" s="163">
        <f t="shared" si="35"/>
        <v>234981</v>
      </c>
      <c r="AD250" s="164">
        <f t="shared" si="42"/>
        <v>254.86</v>
      </c>
      <c r="AE250" s="164">
        <f t="shared" si="40"/>
        <v>0</v>
      </c>
      <c r="AF250" s="164">
        <f t="shared" si="36"/>
        <v>0</v>
      </c>
      <c r="AG250" s="164"/>
      <c r="AH250" s="165">
        <f t="shared" si="37"/>
        <v>0</v>
      </c>
      <c r="AI250" s="166"/>
      <c r="AJ250" s="157">
        <f t="shared" si="39"/>
        <v>0</v>
      </c>
      <c r="AK250" s="149"/>
      <c r="AM250" s="149"/>
    </row>
    <row r="251" spans="1:39" hidden="1" x14ac:dyDescent="0.25">
      <c r="A251" s="167">
        <f t="shared" si="38"/>
        <v>0</v>
      </c>
      <c r="B251" s="186">
        <v>3941</v>
      </c>
      <c r="C251" s="159" t="s">
        <v>254</v>
      </c>
      <c r="D251" s="159">
        <v>1169</v>
      </c>
      <c r="E251" s="159">
        <v>582721.22</v>
      </c>
      <c r="F251" s="159">
        <v>0</v>
      </c>
      <c r="G251" s="159">
        <v>0</v>
      </c>
      <c r="H251" s="159">
        <v>0</v>
      </c>
      <c r="I251" s="159">
        <v>0</v>
      </c>
      <c r="J251" s="159">
        <v>0</v>
      </c>
      <c r="K251" s="159">
        <v>0</v>
      </c>
      <c r="L251" s="159">
        <v>582721.22</v>
      </c>
      <c r="M251" s="159">
        <v>498.48</v>
      </c>
      <c r="N251" s="159">
        <v>0</v>
      </c>
      <c r="O251" s="304">
        <v>0</v>
      </c>
      <c r="P251" s="159"/>
      <c r="Q251" s="160">
        <v>0</v>
      </c>
      <c r="R251" s="211"/>
      <c r="S251" s="161">
        <v>3941</v>
      </c>
      <c r="T251" s="159" t="s">
        <v>254</v>
      </c>
      <c r="U251" s="162">
        <v>1185</v>
      </c>
      <c r="V251" s="163">
        <v>611535.61</v>
      </c>
      <c r="W251" s="163">
        <v>0</v>
      </c>
      <c r="X251" s="163">
        <v>0</v>
      </c>
      <c r="Y251" s="163">
        <v>0</v>
      </c>
      <c r="Z251" s="163">
        <v>0</v>
      </c>
      <c r="AA251" s="163">
        <v>0</v>
      </c>
      <c r="AB251" s="163">
        <v>0</v>
      </c>
      <c r="AC251" s="163">
        <f t="shared" si="35"/>
        <v>611535.61</v>
      </c>
      <c r="AD251" s="164">
        <f t="shared" si="42"/>
        <v>516.05999999999995</v>
      </c>
      <c r="AE251" s="164">
        <f t="shared" si="40"/>
        <v>0</v>
      </c>
      <c r="AF251" s="164">
        <f t="shared" si="36"/>
        <v>0</v>
      </c>
      <c r="AG251" s="164"/>
      <c r="AH251" s="165">
        <f t="shared" si="37"/>
        <v>0</v>
      </c>
      <c r="AI251" s="166"/>
      <c r="AJ251" s="157">
        <f t="shared" si="39"/>
        <v>0</v>
      </c>
      <c r="AK251" s="149"/>
      <c r="AM251" s="149"/>
    </row>
    <row r="252" spans="1:39" hidden="1" x14ac:dyDescent="0.25">
      <c r="A252" s="167">
        <f t="shared" si="38"/>
        <v>0</v>
      </c>
      <c r="B252" s="186">
        <v>3948</v>
      </c>
      <c r="C252" s="159" t="s">
        <v>255</v>
      </c>
      <c r="D252" s="159">
        <v>595</v>
      </c>
      <c r="E252" s="159">
        <v>422369.63</v>
      </c>
      <c r="F252" s="159">
        <v>0</v>
      </c>
      <c r="G252" s="159">
        <v>0</v>
      </c>
      <c r="H252" s="159">
        <v>0</v>
      </c>
      <c r="I252" s="159">
        <v>0</v>
      </c>
      <c r="J252" s="159">
        <v>0</v>
      </c>
      <c r="K252" s="159">
        <v>0</v>
      </c>
      <c r="L252" s="159">
        <v>422369.63</v>
      </c>
      <c r="M252" s="159">
        <v>709.86</v>
      </c>
      <c r="N252" s="159">
        <v>110.37</v>
      </c>
      <c r="O252" s="304">
        <v>65670.150000000009</v>
      </c>
      <c r="P252" s="159">
        <v>80</v>
      </c>
      <c r="Q252" s="160">
        <v>55720.77</v>
      </c>
      <c r="R252" s="211"/>
      <c r="S252" s="161">
        <v>3948</v>
      </c>
      <c r="T252" s="159" t="s">
        <v>255</v>
      </c>
      <c r="U252" s="162">
        <v>633</v>
      </c>
      <c r="V252" s="163">
        <v>408020.73</v>
      </c>
      <c r="W252" s="163">
        <v>0</v>
      </c>
      <c r="X252" s="163">
        <v>0</v>
      </c>
      <c r="Y252" s="163">
        <v>0</v>
      </c>
      <c r="Z252" s="163">
        <v>0</v>
      </c>
      <c r="AA252" s="163">
        <v>0</v>
      </c>
      <c r="AB252" s="163">
        <v>0</v>
      </c>
      <c r="AC252" s="163">
        <f t="shared" si="35"/>
        <v>408020.73</v>
      </c>
      <c r="AD252" s="164">
        <f t="shared" si="42"/>
        <v>644.58000000000004</v>
      </c>
      <c r="AE252" s="164">
        <f t="shared" si="40"/>
        <v>21.28</v>
      </c>
      <c r="AF252" s="164">
        <f t="shared" si="36"/>
        <v>13470.240000000002</v>
      </c>
      <c r="AG252" s="169">
        <f>AF252/AF$424</f>
        <v>0.50870677485651106</v>
      </c>
      <c r="AH252" s="165">
        <f t="shared" si="37"/>
        <v>6358834.6857063882</v>
      </c>
      <c r="AI252" s="166"/>
      <c r="AJ252" s="157" t="b">
        <f t="shared" si="39"/>
        <v>0</v>
      </c>
      <c r="AK252" s="149"/>
      <c r="AM252" s="149"/>
    </row>
    <row r="253" spans="1:39" hidden="1" x14ac:dyDescent="0.25">
      <c r="A253" s="167">
        <f t="shared" si="38"/>
        <v>0</v>
      </c>
      <c r="B253" s="186">
        <v>3955</v>
      </c>
      <c r="C253" s="159" t="s">
        <v>256</v>
      </c>
      <c r="D253" s="159">
        <v>2423</v>
      </c>
      <c r="E253" s="159">
        <v>1356955.65</v>
      </c>
      <c r="F253" s="159">
        <v>51312.24</v>
      </c>
      <c r="G253" s="159">
        <v>0</v>
      </c>
      <c r="H253" s="159">
        <v>0</v>
      </c>
      <c r="I253" s="159">
        <v>0</v>
      </c>
      <c r="J253" s="159">
        <v>0</v>
      </c>
      <c r="K253" s="159">
        <v>0</v>
      </c>
      <c r="L253" s="159">
        <v>1305643.4099999999</v>
      </c>
      <c r="M253" s="159">
        <v>538.85</v>
      </c>
      <c r="N253" s="159">
        <v>0</v>
      </c>
      <c r="O253" s="304">
        <v>0</v>
      </c>
      <c r="P253" s="159"/>
      <c r="Q253" s="160">
        <v>0</v>
      </c>
      <c r="R253" s="211"/>
      <c r="S253" s="161">
        <v>3955</v>
      </c>
      <c r="T253" s="159" t="s">
        <v>256</v>
      </c>
      <c r="U253" s="162">
        <v>2442</v>
      </c>
      <c r="V253" s="163">
        <v>1500655.53</v>
      </c>
      <c r="W253" s="163">
        <v>57049.01</v>
      </c>
      <c r="X253" s="163">
        <v>0</v>
      </c>
      <c r="Y253" s="163">
        <v>0</v>
      </c>
      <c r="Z253" s="163">
        <v>0</v>
      </c>
      <c r="AA253" s="163">
        <v>0</v>
      </c>
      <c r="AB253" s="163">
        <v>0</v>
      </c>
      <c r="AC253" s="163">
        <f t="shared" si="35"/>
        <v>1443606.52</v>
      </c>
      <c r="AD253" s="164">
        <f t="shared" si="42"/>
        <v>591.16</v>
      </c>
      <c r="AE253" s="164">
        <f t="shared" si="40"/>
        <v>0</v>
      </c>
      <c r="AF253" s="164">
        <f t="shared" si="36"/>
        <v>0</v>
      </c>
      <c r="AG253" s="164"/>
      <c r="AH253" s="165">
        <f t="shared" si="37"/>
        <v>0</v>
      </c>
      <c r="AI253" s="166"/>
      <c r="AJ253" s="157">
        <f t="shared" si="39"/>
        <v>0</v>
      </c>
      <c r="AK253" s="149"/>
      <c r="AM253" s="149"/>
    </row>
    <row r="254" spans="1:39" hidden="1" x14ac:dyDescent="0.25">
      <c r="A254" s="167">
        <f t="shared" si="38"/>
        <v>0</v>
      </c>
      <c r="B254" s="186">
        <v>3962</v>
      </c>
      <c r="C254" s="159" t="s">
        <v>257</v>
      </c>
      <c r="D254" s="159">
        <v>3361</v>
      </c>
      <c r="E254" s="159">
        <v>1419379.68</v>
      </c>
      <c r="F254" s="159">
        <v>0</v>
      </c>
      <c r="G254" s="159">
        <v>0</v>
      </c>
      <c r="H254" s="159">
        <v>90</v>
      </c>
      <c r="I254" s="159">
        <v>0</v>
      </c>
      <c r="J254" s="159">
        <v>0</v>
      </c>
      <c r="K254" s="159">
        <v>0</v>
      </c>
      <c r="L254" s="159">
        <v>1419289.68</v>
      </c>
      <c r="M254" s="159">
        <v>422.28</v>
      </c>
      <c r="N254" s="159">
        <v>0</v>
      </c>
      <c r="O254" s="304">
        <v>0</v>
      </c>
      <c r="P254" s="159"/>
      <c r="Q254" s="160">
        <v>0</v>
      </c>
      <c r="R254" s="211"/>
      <c r="S254" s="161">
        <v>3962</v>
      </c>
      <c r="T254" s="159" t="s">
        <v>257</v>
      </c>
      <c r="U254" s="162">
        <v>3461</v>
      </c>
      <c r="V254" s="163">
        <v>1421971.15</v>
      </c>
      <c r="W254" s="163">
        <v>0</v>
      </c>
      <c r="X254" s="163">
        <v>0</v>
      </c>
      <c r="Y254" s="163">
        <v>1430.19</v>
      </c>
      <c r="Z254" s="163">
        <v>0</v>
      </c>
      <c r="AA254" s="163">
        <v>0</v>
      </c>
      <c r="AB254" s="163">
        <v>0</v>
      </c>
      <c r="AC254" s="163">
        <f t="shared" si="35"/>
        <v>1420540.96</v>
      </c>
      <c r="AD254" s="164">
        <f t="shared" si="42"/>
        <v>410.44</v>
      </c>
      <c r="AE254" s="164">
        <f t="shared" si="40"/>
        <v>0</v>
      </c>
      <c r="AF254" s="164">
        <f t="shared" si="36"/>
        <v>0</v>
      </c>
      <c r="AG254" s="164"/>
      <c r="AH254" s="165">
        <f t="shared" si="37"/>
        <v>0</v>
      </c>
      <c r="AI254" s="166"/>
      <c r="AJ254" s="157">
        <f t="shared" si="39"/>
        <v>0</v>
      </c>
      <c r="AK254" s="149"/>
      <c r="AM254" s="149"/>
    </row>
    <row r="255" spans="1:39" hidden="1" x14ac:dyDescent="0.25">
      <c r="A255" s="167">
        <f t="shared" si="38"/>
        <v>0</v>
      </c>
      <c r="B255" s="186">
        <v>3969</v>
      </c>
      <c r="C255" s="159" t="s">
        <v>258</v>
      </c>
      <c r="D255" s="159">
        <v>368</v>
      </c>
      <c r="E255" s="159">
        <v>119837.37</v>
      </c>
      <c r="F255" s="159">
        <v>0</v>
      </c>
      <c r="G255" s="159">
        <v>0</v>
      </c>
      <c r="H255" s="159">
        <v>0</v>
      </c>
      <c r="I255" s="159">
        <v>0</v>
      </c>
      <c r="J255" s="159">
        <v>0</v>
      </c>
      <c r="K255" s="159">
        <v>0</v>
      </c>
      <c r="L255" s="159">
        <v>119837.37</v>
      </c>
      <c r="M255" s="159">
        <v>325.64999999999998</v>
      </c>
      <c r="N255" s="159">
        <v>0</v>
      </c>
      <c r="O255" s="304">
        <v>0</v>
      </c>
      <c r="P255" s="159"/>
      <c r="Q255" s="160">
        <v>0</v>
      </c>
      <c r="R255" s="211"/>
      <c r="S255" s="161">
        <v>3969</v>
      </c>
      <c r="T255" s="159" t="s">
        <v>258</v>
      </c>
      <c r="U255" s="162">
        <v>336</v>
      </c>
      <c r="V255" s="163">
        <v>125384.96000000001</v>
      </c>
      <c r="W255" s="163">
        <v>0</v>
      </c>
      <c r="X255" s="163">
        <v>0</v>
      </c>
      <c r="Y255" s="163">
        <v>0</v>
      </c>
      <c r="Z255" s="163">
        <v>0</v>
      </c>
      <c r="AA255" s="163">
        <v>0</v>
      </c>
      <c r="AB255" s="163">
        <v>0</v>
      </c>
      <c r="AC255" s="163">
        <f t="shared" si="35"/>
        <v>125384.96000000001</v>
      </c>
      <c r="AD255" s="164">
        <f t="shared" si="42"/>
        <v>373.17</v>
      </c>
      <c r="AE255" s="164">
        <f t="shared" si="40"/>
        <v>0</v>
      </c>
      <c r="AF255" s="164">
        <f t="shared" si="36"/>
        <v>0</v>
      </c>
      <c r="AG255" s="164"/>
      <c r="AH255" s="165">
        <f t="shared" si="37"/>
        <v>0</v>
      </c>
      <c r="AI255" s="166"/>
      <c r="AJ255" s="157">
        <f t="shared" si="39"/>
        <v>0</v>
      </c>
      <c r="AK255" s="149"/>
      <c r="AM255" s="149"/>
    </row>
    <row r="256" spans="1:39" hidden="1" x14ac:dyDescent="0.25">
      <c r="A256" s="167">
        <f t="shared" si="38"/>
        <v>0</v>
      </c>
      <c r="B256" s="186">
        <v>2177</v>
      </c>
      <c r="C256" s="159" t="s">
        <v>131</v>
      </c>
      <c r="D256" s="159">
        <v>1068</v>
      </c>
      <c r="E256" s="159">
        <v>774435.41</v>
      </c>
      <c r="F256" s="159">
        <v>0</v>
      </c>
      <c r="G256" s="159">
        <v>0</v>
      </c>
      <c r="H256" s="159">
        <v>87632.6</v>
      </c>
      <c r="I256" s="159">
        <v>0</v>
      </c>
      <c r="J256" s="159">
        <v>0</v>
      </c>
      <c r="K256" s="159">
        <v>0</v>
      </c>
      <c r="L256" s="159">
        <v>686802.81</v>
      </c>
      <c r="M256" s="159">
        <v>643.07000000000005</v>
      </c>
      <c r="N256" s="159">
        <v>0</v>
      </c>
      <c r="O256" s="304">
        <v>0</v>
      </c>
      <c r="P256" s="159"/>
      <c r="Q256" s="160">
        <v>0</v>
      </c>
      <c r="R256" s="211"/>
      <c r="S256" s="170">
        <v>2177</v>
      </c>
      <c r="T256" s="171" t="s">
        <v>131</v>
      </c>
      <c r="U256" s="172">
        <v>1088</v>
      </c>
      <c r="V256" s="173">
        <v>848482.88</v>
      </c>
      <c r="W256" s="173">
        <v>0</v>
      </c>
      <c r="X256" s="173">
        <v>0</v>
      </c>
      <c r="Y256" s="173">
        <v>53635.79</v>
      </c>
      <c r="Z256" s="173">
        <v>0</v>
      </c>
      <c r="AA256" s="173">
        <v>0</v>
      </c>
      <c r="AB256" s="173">
        <v>0</v>
      </c>
      <c r="AC256" s="173">
        <f t="shared" si="35"/>
        <v>794847.09</v>
      </c>
      <c r="AD256" s="177">
        <v>0</v>
      </c>
      <c r="AE256" s="173">
        <f t="shared" si="40"/>
        <v>0</v>
      </c>
      <c r="AF256" s="173">
        <f t="shared" si="36"/>
        <v>0</v>
      </c>
      <c r="AG256" s="173"/>
      <c r="AH256" s="165">
        <f t="shared" si="37"/>
        <v>0</v>
      </c>
      <c r="AI256" s="166"/>
      <c r="AJ256" s="157">
        <f t="shared" si="39"/>
        <v>0</v>
      </c>
      <c r="AK256" s="149"/>
      <c r="AM256" s="149"/>
    </row>
    <row r="257" spans="1:39" hidden="1" x14ac:dyDescent="0.25">
      <c r="A257" s="167">
        <f t="shared" si="38"/>
        <v>0</v>
      </c>
      <c r="B257" s="186">
        <v>3976</v>
      </c>
      <c r="C257" s="159" t="s">
        <v>259</v>
      </c>
      <c r="D257" s="159">
        <v>22</v>
      </c>
      <c r="E257" s="159">
        <v>0</v>
      </c>
      <c r="F257" s="159">
        <v>0</v>
      </c>
      <c r="G257" s="159">
        <v>0</v>
      </c>
      <c r="H257" s="159">
        <v>0</v>
      </c>
      <c r="I257" s="159">
        <v>0</v>
      </c>
      <c r="J257" s="159">
        <v>0</v>
      </c>
      <c r="K257" s="159">
        <v>0</v>
      </c>
      <c r="L257" s="159">
        <v>0</v>
      </c>
      <c r="M257" s="159">
        <v>0</v>
      </c>
      <c r="N257" s="159">
        <v>0</v>
      </c>
      <c r="O257" s="304">
        <v>0</v>
      </c>
      <c r="P257" s="159"/>
      <c r="Q257" s="160">
        <v>0</v>
      </c>
      <c r="R257" s="211"/>
      <c r="S257" s="161">
        <v>3976</v>
      </c>
      <c r="T257" s="159" t="s">
        <v>259</v>
      </c>
      <c r="U257" s="162">
        <v>34</v>
      </c>
      <c r="V257" s="163">
        <v>0</v>
      </c>
      <c r="W257" s="163">
        <v>0</v>
      </c>
      <c r="X257" s="163">
        <v>0</v>
      </c>
      <c r="Y257" s="163">
        <v>0</v>
      </c>
      <c r="Z257" s="163">
        <v>0</v>
      </c>
      <c r="AA257" s="163">
        <v>0</v>
      </c>
      <c r="AB257" s="163">
        <v>0</v>
      </c>
      <c r="AC257" s="163">
        <f t="shared" si="35"/>
        <v>0</v>
      </c>
      <c r="AD257" s="164">
        <f t="shared" ref="AD257:AD288" si="43">ROUND((AC257/U257),2)</f>
        <v>0</v>
      </c>
      <c r="AE257" s="164">
        <f t="shared" si="40"/>
        <v>0</v>
      </c>
      <c r="AF257" s="164">
        <f t="shared" si="36"/>
        <v>0</v>
      </c>
      <c r="AG257" s="164"/>
      <c r="AH257" s="165">
        <f t="shared" si="37"/>
        <v>0</v>
      </c>
      <c r="AI257" s="166"/>
      <c r="AJ257" s="157">
        <f t="shared" si="39"/>
        <v>0</v>
      </c>
      <c r="AK257" s="149"/>
      <c r="AM257" s="149"/>
    </row>
    <row r="258" spans="1:39" hidden="1" x14ac:dyDescent="0.25">
      <c r="A258" s="167">
        <f t="shared" si="38"/>
        <v>0</v>
      </c>
      <c r="B258" s="186">
        <v>4690</v>
      </c>
      <c r="C258" s="159" t="s">
        <v>308</v>
      </c>
      <c r="D258" s="159">
        <v>184</v>
      </c>
      <c r="E258" s="159">
        <v>92864.16</v>
      </c>
      <c r="F258" s="159">
        <v>0</v>
      </c>
      <c r="G258" s="159">
        <v>0</v>
      </c>
      <c r="H258" s="159">
        <v>0</v>
      </c>
      <c r="I258" s="159">
        <v>0</v>
      </c>
      <c r="J258" s="159">
        <v>0</v>
      </c>
      <c r="K258" s="159">
        <v>0</v>
      </c>
      <c r="L258" s="159">
        <v>92864.16</v>
      </c>
      <c r="M258" s="159">
        <v>504.7</v>
      </c>
      <c r="N258" s="159">
        <v>0</v>
      </c>
      <c r="O258" s="304">
        <v>0</v>
      </c>
      <c r="P258" s="159"/>
      <c r="Q258" s="160">
        <v>0</v>
      </c>
      <c r="R258" s="211"/>
      <c r="S258" s="161">
        <v>4690</v>
      </c>
      <c r="T258" s="159" t="s">
        <v>308</v>
      </c>
      <c r="U258" s="162">
        <v>198</v>
      </c>
      <c r="V258" s="163">
        <v>85766.12</v>
      </c>
      <c r="W258" s="163">
        <v>0</v>
      </c>
      <c r="X258" s="163">
        <v>0</v>
      </c>
      <c r="Y258" s="163">
        <v>0</v>
      </c>
      <c r="Z258" s="163">
        <v>0</v>
      </c>
      <c r="AA258" s="163">
        <v>0</v>
      </c>
      <c r="AB258" s="163">
        <v>0</v>
      </c>
      <c r="AC258" s="163">
        <f t="shared" ref="AC258:AC321" si="44">V258-W258-X258-Y258-Z258-AA258-AB258</f>
        <v>85766.12</v>
      </c>
      <c r="AD258" s="164">
        <f t="shared" si="43"/>
        <v>433.16</v>
      </c>
      <c r="AE258" s="164">
        <f t="shared" si="40"/>
        <v>0</v>
      </c>
      <c r="AF258" s="164">
        <f t="shared" ref="AF258:AF321" si="45">U258*AE258</f>
        <v>0</v>
      </c>
      <c r="AG258" s="164"/>
      <c r="AH258" s="165">
        <f t="shared" ref="AH258:AH321" si="46">AG258*AH$426</f>
        <v>0</v>
      </c>
      <c r="AI258" s="166"/>
      <c r="AJ258" s="157">
        <f t="shared" si="39"/>
        <v>0</v>
      </c>
      <c r="AK258" s="149"/>
      <c r="AM258" s="149"/>
    </row>
    <row r="259" spans="1:39" hidden="1" x14ac:dyDescent="0.25">
      <c r="A259" s="167">
        <f t="shared" ref="A259:A322" si="47">B259-S259</f>
        <v>0</v>
      </c>
      <c r="B259" s="186">
        <v>3983</v>
      </c>
      <c r="C259" s="159" t="s">
        <v>260</v>
      </c>
      <c r="D259" s="159">
        <v>1321</v>
      </c>
      <c r="E259" s="159">
        <v>282107.14</v>
      </c>
      <c r="F259" s="159">
        <v>12096.66</v>
      </c>
      <c r="G259" s="159">
        <v>0</v>
      </c>
      <c r="H259" s="159">
        <v>0</v>
      </c>
      <c r="I259" s="159">
        <v>0</v>
      </c>
      <c r="J259" s="159">
        <v>0</v>
      </c>
      <c r="K259" s="159">
        <v>0</v>
      </c>
      <c r="L259" s="159">
        <v>270010.48000000004</v>
      </c>
      <c r="M259" s="159">
        <v>204.4</v>
      </c>
      <c r="N259" s="159">
        <v>0</v>
      </c>
      <c r="O259" s="304">
        <v>0</v>
      </c>
      <c r="P259" s="159"/>
      <c r="Q259" s="160">
        <v>0</v>
      </c>
      <c r="R259" s="211"/>
      <c r="S259" s="161">
        <v>3983</v>
      </c>
      <c r="T259" s="159" t="s">
        <v>260</v>
      </c>
      <c r="U259" s="162">
        <v>1355</v>
      </c>
      <c r="V259" s="163">
        <v>328378.95</v>
      </c>
      <c r="W259" s="163">
        <v>13187.18</v>
      </c>
      <c r="X259" s="163">
        <v>0</v>
      </c>
      <c r="Y259" s="163">
        <v>0</v>
      </c>
      <c r="Z259" s="163">
        <v>0</v>
      </c>
      <c r="AA259" s="163">
        <v>0</v>
      </c>
      <c r="AB259" s="163">
        <v>0</v>
      </c>
      <c r="AC259" s="163">
        <f t="shared" si="44"/>
        <v>315191.77</v>
      </c>
      <c r="AD259" s="164">
        <f t="shared" si="43"/>
        <v>232.61</v>
      </c>
      <c r="AE259" s="164">
        <f t="shared" si="40"/>
        <v>0</v>
      </c>
      <c r="AF259" s="164">
        <f t="shared" si="45"/>
        <v>0</v>
      </c>
      <c r="AG259" s="164"/>
      <c r="AH259" s="165">
        <f t="shared" si="46"/>
        <v>0</v>
      </c>
      <c r="AI259" s="166"/>
      <c r="AJ259" s="157">
        <f t="shared" ref="AJ259:AJ322" si="48">IF(AH259=0,Q259)</f>
        <v>0</v>
      </c>
      <c r="AK259" s="149"/>
      <c r="AM259" s="149"/>
    </row>
    <row r="260" spans="1:39" hidden="1" x14ac:dyDescent="0.25">
      <c r="A260" s="167">
        <f t="shared" si="47"/>
        <v>0</v>
      </c>
      <c r="B260" s="186">
        <v>3514</v>
      </c>
      <c r="C260" s="159" t="s">
        <v>225</v>
      </c>
      <c r="D260" s="159">
        <v>293</v>
      </c>
      <c r="E260" s="159">
        <v>136179.4</v>
      </c>
      <c r="F260" s="159">
        <v>0</v>
      </c>
      <c r="G260" s="159">
        <v>0</v>
      </c>
      <c r="H260" s="159">
        <v>0</v>
      </c>
      <c r="I260" s="159">
        <v>0</v>
      </c>
      <c r="J260" s="159">
        <v>0</v>
      </c>
      <c r="K260" s="159">
        <v>0</v>
      </c>
      <c r="L260" s="159">
        <v>136179.4</v>
      </c>
      <c r="M260" s="159">
        <v>464.78</v>
      </c>
      <c r="N260" s="159">
        <v>0</v>
      </c>
      <c r="O260" s="304">
        <v>0</v>
      </c>
      <c r="P260" s="159"/>
      <c r="Q260" s="160">
        <v>0</v>
      </c>
      <c r="R260" s="211"/>
      <c r="S260" s="161">
        <v>3514</v>
      </c>
      <c r="T260" s="159" t="s">
        <v>225</v>
      </c>
      <c r="U260" s="162">
        <v>294</v>
      </c>
      <c r="V260" s="163">
        <v>136862.64000000001</v>
      </c>
      <c r="W260" s="163">
        <v>0</v>
      </c>
      <c r="X260" s="163">
        <v>0</v>
      </c>
      <c r="Y260" s="163">
        <v>0</v>
      </c>
      <c r="Z260" s="163">
        <v>0</v>
      </c>
      <c r="AA260" s="163">
        <v>0</v>
      </c>
      <c r="AB260" s="163">
        <v>0</v>
      </c>
      <c r="AC260" s="163">
        <f t="shared" si="44"/>
        <v>136862.64000000001</v>
      </c>
      <c r="AD260" s="164">
        <f t="shared" si="43"/>
        <v>465.52</v>
      </c>
      <c r="AE260" s="164">
        <f t="shared" ref="AE260:AE323" si="49">MAX(ROUND((AD260-AE$2),2),0)</f>
        <v>0</v>
      </c>
      <c r="AF260" s="164">
        <f t="shared" si="45"/>
        <v>0</v>
      </c>
      <c r="AG260" s="164"/>
      <c r="AH260" s="165">
        <f t="shared" si="46"/>
        <v>0</v>
      </c>
      <c r="AI260" s="166"/>
      <c r="AJ260" s="157">
        <f t="shared" si="48"/>
        <v>0</v>
      </c>
      <c r="AK260" s="149"/>
      <c r="AM260" s="149"/>
    </row>
    <row r="261" spans="1:39" hidden="1" x14ac:dyDescent="0.25">
      <c r="A261" s="167">
        <f t="shared" si="47"/>
        <v>0</v>
      </c>
      <c r="B261" s="186">
        <v>616</v>
      </c>
      <c r="C261" s="159" t="s">
        <v>41</v>
      </c>
      <c r="D261" s="159">
        <v>148</v>
      </c>
      <c r="E261" s="159">
        <v>286362.18</v>
      </c>
      <c r="F261" s="159">
        <v>0</v>
      </c>
      <c r="G261" s="159">
        <v>0</v>
      </c>
      <c r="H261" s="159">
        <v>0</v>
      </c>
      <c r="I261" s="159">
        <v>0</v>
      </c>
      <c r="J261" s="159">
        <v>0</v>
      </c>
      <c r="K261" s="159">
        <v>0</v>
      </c>
      <c r="L261" s="159">
        <v>286362.18</v>
      </c>
      <c r="M261" s="159">
        <v>1934.88</v>
      </c>
      <c r="N261" s="159">
        <v>1335.39</v>
      </c>
      <c r="O261" s="304">
        <v>197637.72</v>
      </c>
      <c r="P261" s="159">
        <v>20</v>
      </c>
      <c r="Q261" s="160">
        <v>167694.54</v>
      </c>
      <c r="R261" s="211"/>
      <c r="S261" s="161">
        <v>616</v>
      </c>
      <c r="T261" s="159" t="s">
        <v>41</v>
      </c>
      <c r="U261" s="162">
        <v>134</v>
      </c>
      <c r="V261" s="163">
        <v>284511.2</v>
      </c>
      <c r="W261" s="163">
        <v>0</v>
      </c>
      <c r="X261" s="163">
        <v>0</v>
      </c>
      <c r="Y261" s="163">
        <v>0</v>
      </c>
      <c r="Z261" s="163">
        <v>0</v>
      </c>
      <c r="AA261" s="163">
        <v>0</v>
      </c>
      <c r="AB261" s="163">
        <v>0</v>
      </c>
      <c r="AC261" s="163">
        <f t="shared" si="44"/>
        <v>284511.2</v>
      </c>
      <c r="AD261" s="164">
        <f t="shared" si="43"/>
        <v>2123.2199999999998</v>
      </c>
      <c r="AE261" s="164">
        <f t="shared" si="49"/>
        <v>1499.92</v>
      </c>
      <c r="AF261" s="164">
        <f t="shared" si="45"/>
        <v>200989.28</v>
      </c>
      <c r="AG261" s="169">
        <f>AF261/AF$424</f>
        <v>7.5904073282682596</v>
      </c>
      <c r="AH261" s="165">
        <f t="shared" si="46"/>
        <v>94880091.603353247</v>
      </c>
      <c r="AI261" s="166"/>
      <c r="AJ261" s="157" t="b">
        <f t="shared" si="48"/>
        <v>0</v>
      </c>
      <c r="AK261" s="149"/>
      <c r="AM261" s="149"/>
    </row>
    <row r="262" spans="1:39" hidden="1" x14ac:dyDescent="0.25">
      <c r="A262" s="167">
        <f t="shared" si="47"/>
        <v>0</v>
      </c>
      <c r="B262" s="186">
        <v>1945</v>
      </c>
      <c r="C262" s="159" t="s">
        <v>120</v>
      </c>
      <c r="D262" s="159">
        <v>823</v>
      </c>
      <c r="E262" s="159">
        <v>429753.72</v>
      </c>
      <c r="F262" s="159">
        <v>0</v>
      </c>
      <c r="G262" s="159">
        <v>0</v>
      </c>
      <c r="H262" s="159">
        <v>0</v>
      </c>
      <c r="I262" s="159">
        <v>0</v>
      </c>
      <c r="J262" s="159">
        <v>0</v>
      </c>
      <c r="K262" s="159">
        <v>0</v>
      </c>
      <c r="L262" s="159">
        <v>429753.72</v>
      </c>
      <c r="M262" s="159">
        <v>522.17999999999995</v>
      </c>
      <c r="N262" s="159">
        <v>0</v>
      </c>
      <c r="O262" s="304">
        <v>0</v>
      </c>
      <c r="P262" s="159"/>
      <c r="Q262" s="160">
        <v>0</v>
      </c>
      <c r="R262" s="211"/>
      <c r="S262" s="161">
        <v>1945</v>
      </c>
      <c r="T262" s="159" t="s">
        <v>120</v>
      </c>
      <c r="U262" s="162">
        <v>840</v>
      </c>
      <c r="V262" s="163">
        <v>447013.94</v>
      </c>
      <c r="W262" s="163">
        <v>0</v>
      </c>
      <c r="X262" s="163">
        <v>0</v>
      </c>
      <c r="Y262" s="163">
        <v>0</v>
      </c>
      <c r="Z262" s="163">
        <v>0</v>
      </c>
      <c r="AA262" s="163">
        <v>0</v>
      </c>
      <c r="AB262" s="163">
        <v>0</v>
      </c>
      <c r="AC262" s="163">
        <f t="shared" si="44"/>
        <v>447013.94</v>
      </c>
      <c r="AD262" s="164">
        <f t="shared" si="43"/>
        <v>532.16</v>
      </c>
      <c r="AE262" s="164">
        <f t="shared" si="49"/>
        <v>0</v>
      </c>
      <c r="AF262" s="164">
        <f t="shared" si="45"/>
        <v>0</v>
      </c>
      <c r="AG262" s="164"/>
      <c r="AH262" s="165">
        <f t="shared" si="46"/>
        <v>0</v>
      </c>
      <c r="AI262" s="166"/>
      <c r="AJ262" s="157">
        <f t="shared" si="48"/>
        <v>0</v>
      </c>
      <c r="AK262" s="149"/>
      <c r="AM262" s="149"/>
    </row>
    <row r="263" spans="1:39" hidden="1" x14ac:dyDescent="0.25">
      <c r="A263" s="167">
        <f t="shared" si="47"/>
        <v>0</v>
      </c>
      <c r="B263" s="186">
        <v>1526</v>
      </c>
      <c r="C263" s="159" t="s">
        <v>93</v>
      </c>
      <c r="D263" s="159">
        <v>1316</v>
      </c>
      <c r="E263" s="159">
        <v>1115462.06</v>
      </c>
      <c r="F263" s="159">
        <v>0</v>
      </c>
      <c r="G263" s="159">
        <v>0</v>
      </c>
      <c r="H263" s="159">
        <v>0</v>
      </c>
      <c r="I263" s="159">
        <v>0</v>
      </c>
      <c r="J263" s="159">
        <v>0</v>
      </c>
      <c r="K263" s="159">
        <v>0</v>
      </c>
      <c r="L263" s="159">
        <v>1115462.06</v>
      </c>
      <c r="M263" s="159">
        <v>847.62</v>
      </c>
      <c r="N263" s="159">
        <v>248.13</v>
      </c>
      <c r="O263" s="304">
        <v>326539.08</v>
      </c>
      <c r="P263" s="159">
        <v>8</v>
      </c>
      <c r="Q263" s="160">
        <v>277066.65999999997</v>
      </c>
      <c r="R263" s="211"/>
      <c r="S263" s="161">
        <v>1526</v>
      </c>
      <c r="T263" s="159" t="s">
        <v>93</v>
      </c>
      <c r="U263" s="162">
        <v>1278</v>
      </c>
      <c r="V263" s="163">
        <v>1114105.45</v>
      </c>
      <c r="W263" s="163">
        <v>0</v>
      </c>
      <c r="X263" s="163">
        <v>0</v>
      </c>
      <c r="Y263" s="163">
        <v>0</v>
      </c>
      <c r="Z263" s="163">
        <v>0</v>
      </c>
      <c r="AA263" s="163">
        <v>0</v>
      </c>
      <c r="AB263" s="163">
        <v>0</v>
      </c>
      <c r="AC263" s="163">
        <f t="shared" si="44"/>
        <v>1114105.45</v>
      </c>
      <c r="AD263" s="164">
        <f t="shared" si="43"/>
        <v>871.76</v>
      </c>
      <c r="AE263" s="164">
        <f t="shared" si="49"/>
        <v>248.46</v>
      </c>
      <c r="AF263" s="164">
        <f t="shared" si="45"/>
        <v>317531.88</v>
      </c>
      <c r="AG263" s="169">
        <f>AF263/AF$424</f>
        <v>11.991665968009825</v>
      </c>
      <c r="AH263" s="165">
        <f t="shared" si="46"/>
        <v>149895824.60012281</v>
      </c>
      <c r="AI263" s="166"/>
      <c r="AJ263" s="157" t="b">
        <f t="shared" si="48"/>
        <v>0</v>
      </c>
      <c r="AK263" s="149"/>
      <c r="AM263" s="149"/>
    </row>
    <row r="264" spans="1:39" hidden="1" x14ac:dyDescent="0.25">
      <c r="A264" s="167">
        <f t="shared" si="47"/>
        <v>0</v>
      </c>
      <c r="B264" s="186">
        <v>3654</v>
      </c>
      <c r="C264" s="159" t="s">
        <v>234</v>
      </c>
      <c r="D264" s="159">
        <v>368</v>
      </c>
      <c r="E264" s="159">
        <v>319598.48</v>
      </c>
      <c r="F264" s="159">
        <v>0</v>
      </c>
      <c r="G264" s="159">
        <v>0</v>
      </c>
      <c r="H264" s="159">
        <v>0</v>
      </c>
      <c r="I264" s="159">
        <v>0</v>
      </c>
      <c r="J264" s="159">
        <v>0</v>
      </c>
      <c r="K264" s="159">
        <v>0</v>
      </c>
      <c r="L264" s="159">
        <v>319598.48</v>
      </c>
      <c r="M264" s="159">
        <v>868.47</v>
      </c>
      <c r="N264" s="159">
        <v>268.98</v>
      </c>
      <c r="O264" s="304">
        <v>98984.640000000014</v>
      </c>
      <c r="P264" s="159">
        <v>59</v>
      </c>
      <c r="Q264" s="160">
        <v>83987.94</v>
      </c>
      <c r="R264" s="211"/>
      <c r="S264" s="161">
        <v>3654</v>
      </c>
      <c r="T264" s="159" t="s">
        <v>234</v>
      </c>
      <c r="U264" s="162">
        <v>341</v>
      </c>
      <c r="V264" s="163">
        <v>306475.46000000002</v>
      </c>
      <c r="W264" s="163">
        <v>0</v>
      </c>
      <c r="X264" s="163">
        <v>0</v>
      </c>
      <c r="Y264" s="163">
        <v>0</v>
      </c>
      <c r="Z264" s="163">
        <v>0</v>
      </c>
      <c r="AA264" s="163">
        <v>0</v>
      </c>
      <c r="AB264" s="163">
        <v>0</v>
      </c>
      <c r="AC264" s="163">
        <f t="shared" si="44"/>
        <v>306475.46000000002</v>
      </c>
      <c r="AD264" s="164">
        <f t="shared" si="43"/>
        <v>898.76</v>
      </c>
      <c r="AE264" s="164">
        <f t="shared" si="49"/>
        <v>275.45999999999998</v>
      </c>
      <c r="AF264" s="164">
        <f t="shared" si="45"/>
        <v>93931.859999999986</v>
      </c>
      <c r="AG264" s="169">
        <f>AF264/AF$424</f>
        <v>3.5473587372514004</v>
      </c>
      <c r="AH264" s="165">
        <f t="shared" si="46"/>
        <v>44341984.215642504</v>
      </c>
      <c r="AI264" s="166"/>
      <c r="AJ264" s="157" t="b">
        <f t="shared" si="48"/>
        <v>0</v>
      </c>
      <c r="AK264" s="149"/>
      <c r="AM264" s="149"/>
    </row>
    <row r="265" spans="1:39" hidden="1" x14ac:dyDescent="0.25">
      <c r="A265" s="167">
        <f t="shared" si="47"/>
        <v>0</v>
      </c>
      <c r="B265" s="186">
        <v>3990</v>
      </c>
      <c r="C265" s="159" t="s">
        <v>261</v>
      </c>
      <c r="D265" s="159">
        <v>680</v>
      </c>
      <c r="E265" s="159">
        <v>692909.25</v>
      </c>
      <c r="F265" s="159">
        <v>0</v>
      </c>
      <c r="G265" s="159">
        <v>0</v>
      </c>
      <c r="H265" s="159">
        <v>0</v>
      </c>
      <c r="I265" s="159">
        <v>0</v>
      </c>
      <c r="J265" s="159">
        <v>0</v>
      </c>
      <c r="K265" s="159">
        <v>0</v>
      </c>
      <c r="L265" s="159">
        <v>692909.25</v>
      </c>
      <c r="M265" s="159">
        <v>1018.98</v>
      </c>
      <c r="N265" s="159">
        <v>419.49</v>
      </c>
      <c r="O265" s="304">
        <v>285253.2</v>
      </c>
      <c r="P265" s="159">
        <v>11</v>
      </c>
      <c r="Q265" s="160">
        <v>242035.81</v>
      </c>
      <c r="R265" s="211"/>
      <c r="S265" s="161">
        <v>3990</v>
      </c>
      <c r="T265" s="159" t="s">
        <v>261</v>
      </c>
      <c r="U265" s="162">
        <v>669</v>
      </c>
      <c r="V265" s="163">
        <v>680055.42</v>
      </c>
      <c r="W265" s="163">
        <v>0</v>
      </c>
      <c r="X265" s="163">
        <v>0</v>
      </c>
      <c r="Y265" s="163">
        <v>0</v>
      </c>
      <c r="Z265" s="163">
        <v>0</v>
      </c>
      <c r="AA265" s="163">
        <v>0</v>
      </c>
      <c r="AB265" s="163">
        <v>0</v>
      </c>
      <c r="AC265" s="163">
        <f t="shared" si="44"/>
        <v>680055.42</v>
      </c>
      <c r="AD265" s="164">
        <f t="shared" si="43"/>
        <v>1016.53</v>
      </c>
      <c r="AE265" s="164">
        <f t="shared" si="49"/>
        <v>393.23</v>
      </c>
      <c r="AF265" s="164">
        <f t="shared" si="45"/>
        <v>263070.87</v>
      </c>
      <c r="AG265" s="169">
        <f>AF265/AF$424</f>
        <v>9.9349331442050381</v>
      </c>
      <c r="AH265" s="165">
        <f t="shared" si="46"/>
        <v>124186664.30256298</v>
      </c>
      <c r="AI265" s="166"/>
      <c r="AJ265" s="157" t="b">
        <f t="shared" si="48"/>
        <v>0</v>
      </c>
      <c r="AK265" s="149"/>
      <c r="AM265" s="149"/>
    </row>
    <row r="266" spans="1:39" hidden="1" x14ac:dyDescent="0.25">
      <c r="A266" s="167">
        <f t="shared" si="47"/>
        <v>0</v>
      </c>
      <c r="B266" s="186">
        <v>4011</v>
      </c>
      <c r="C266" s="159" t="s">
        <v>262</v>
      </c>
      <c r="D266" s="159">
        <v>94</v>
      </c>
      <c r="E266" s="159">
        <v>59453.64</v>
      </c>
      <c r="F266" s="159">
        <v>0</v>
      </c>
      <c r="G266" s="159">
        <v>0</v>
      </c>
      <c r="H266" s="159">
        <v>0</v>
      </c>
      <c r="I266" s="159">
        <v>0</v>
      </c>
      <c r="J266" s="159">
        <v>0</v>
      </c>
      <c r="K266" s="159">
        <v>0</v>
      </c>
      <c r="L266" s="159">
        <v>59453.64</v>
      </c>
      <c r="M266" s="159">
        <v>632.49</v>
      </c>
      <c r="N266" s="159">
        <v>33</v>
      </c>
      <c r="O266" s="304">
        <v>3102</v>
      </c>
      <c r="P266" s="159">
        <v>126</v>
      </c>
      <c r="Q266" s="160">
        <v>2632.03</v>
      </c>
      <c r="R266" s="211"/>
      <c r="S266" s="161">
        <v>4011</v>
      </c>
      <c r="T266" s="159" t="s">
        <v>262</v>
      </c>
      <c r="U266" s="162">
        <v>91</v>
      </c>
      <c r="V266" s="163">
        <v>61656.84</v>
      </c>
      <c r="W266" s="163">
        <v>0</v>
      </c>
      <c r="X266" s="163">
        <v>0</v>
      </c>
      <c r="Y266" s="163">
        <v>0</v>
      </c>
      <c r="Z266" s="163">
        <v>0</v>
      </c>
      <c r="AA266" s="163">
        <v>0</v>
      </c>
      <c r="AB266" s="163">
        <v>0</v>
      </c>
      <c r="AC266" s="163">
        <f t="shared" si="44"/>
        <v>61656.84</v>
      </c>
      <c r="AD266" s="164">
        <f t="shared" si="43"/>
        <v>677.55</v>
      </c>
      <c r="AE266" s="164">
        <f t="shared" si="49"/>
        <v>54.25</v>
      </c>
      <c r="AF266" s="164">
        <f t="shared" si="45"/>
        <v>4936.75</v>
      </c>
      <c r="AG266" s="169">
        <f>AF266/AF$424</f>
        <v>0.18643752232869501</v>
      </c>
      <c r="AH266" s="165">
        <f t="shared" si="46"/>
        <v>2330469.0291086878</v>
      </c>
      <c r="AI266" s="166"/>
      <c r="AJ266" s="157" t="b">
        <f t="shared" si="48"/>
        <v>0</v>
      </c>
      <c r="AK266" s="149"/>
      <c r="AM266" s="149"/>
    </row>
    <row r="267" spans="1:39" hidden="1" x14ac:dyDescent="0.25">
      <c r="A267" s="167">
        <f t="shared" si="47"/>
        <v>0</v>
      </c>
      <c r="B267" s="186">
        <v>4018</v>
      </c>
      <c r="C267" s="159" t="s">
        <v>263</v>
      </c>
      <c r="D267" s="159">
        <v>6425</v>
      </c>
      <c r="E267" s="159">
        <v>3258161.97</v>
      </c>
      <c r="F267" s="159">
        <v>0</v>
      </c>
      <c r="G267" s="159">
        <v>0</v>
      </c>
      <c r="H267" s="159">
        <v>208423.5</v>
      </c>
      <c r="I267" s="159">
        <v>0</v>
      </c>
      <c r="J267" s="159">
        <v>0</v>
      </c>
      <c r="K267" s="159">
        <v>0</v>
      </c>
      <c r="L267" s="159">
        <v>3049738.47</v>
      </c>
      <c r="M267" s="159">
        <v>474.67</v>
      </c>
      <c r="N267" s="159">
        <v>0</v>
      </c>
      <c r="O267" s="304">
        <v>0</v>
      </c>
      <c r="P267" s="159"/>
      <c r="Q267" s="160">
        <v>0</v>
      </c>
      <c r="R267" s="211"/>
      <c r="S267" s="170">
        <v>4018</v>
      </c>
      <c r="T267" s="171" t="s">
        <v>263</v>
      </c>
      <c r="U267" s="172">
        <v>6406</v>
      </c>
      <c r="V267" s="173">
        <v>3044454.51</v>
      </c>
      <c r="W267" s="173">
        <v>0</v>
      </c>
      <c r="X267" s="173">
        <v>0</v>
      </c>
      <c r="Y267" s="173">
        <v>141756.5</v>
      </c>
      <c r="Z267" s="173">
        <v>0</v>
      </c>
      <c r="AA267" s="173">
        <v>0</v>
      </c>
      <c r="AB267" s="173">
        <v>0</v>
      </c>
      <c r="AC267" s="173">
        <f t="shared" si="44"/>
        <v>2902698.01</v>
      </c>
      <c r="AD267" s="173">
        <f t="shared" si="43"/>
        <v>453.12</v>
      </c>
      <c r="AE267" s="173">
        <f t="shared" si="49"/>
        <v>0</v>
      </c>
      <c r="AF267" s="173">
        <f t="shared" si="45"/>
        <v>0</v>
      </c>
      <c r="AG267" s="173"/>
      <c r="AH267" s="165">
        <f t="shared" si="46"/>
        <v>0</v>
      </c>
      <c r="AI267" s="166"/>
      <c r="AJ267" s="157">
        <f t="shared" si="48"/>
        <v>0</v>
      </c>
      <c r="AK267" s="149"/>
      <c r="AM267" s="149"/>
    </row>
    <row r="268" spans="1:39" hidden="1" x14ac:dyDescent="0.25">
      <c r="A268" s="167">
        <f t="shared" si="47"/>
        <v>0</v>
      </c>
      <c r="B268" s="186">
        <v>4025</v>
      </c>
      <c r="C268" s="159" t="s">
        <v>264</v>
      </c>
      <c r="D268" s="159">
        <v>506</v>
      </c>
      <c r="E268" s="159">
        <v>283163.98</v>
      </c>
      <c r="F268" s="159">
        <v>0</v>
      </c>
      <c r="G268" s="159">
        <v>0</v>
      </c>
      <c r="H268" s="159">
        <v>0</v>
      </c>
      <c r="I268" s="159">
        <v>0</v>
      </c>
      <c r="J268" s="159">
        <v>0</v>
      </c>
      <c r="K268" s="159">
        <v>0</v>
      </c>
      <c r="L268" s="159">
        <v>283163.98</v>
      </c>
      <c r="M268" s="159">
        <v>559.61</v>
      </c>
      <c r="N268" s="159">
        <v>0</v>
      </c>
      <c r="O268" s="304">
        <v>0</v>
      </c>
      <c r="P268" s="159"/>
      <c r="Q268" s="160">
        <v>0</v>
      </c>
      <c r="R268" s="211"/>
      <c r="S268" s="161">
        <v>4025</v>
      </c>
      <c r="T268" s="159" t="s">
        <v>264</v>
      </c>
      <c r="U268" s="162">
        <v>517</v>
      </c>
      <c r="V268" s="163">
        <v>289079.08</v>
      </c>
      <c r="W268" s="163">
        <v>0</v>
      </c>
      <c r="X268" s="163">
        <v>0</v>
      </c>
      <c r="Y268" s="163">
        <v>0</v>
      </c>
      <c r="Z268" s="163">
        <v>0</v>
      </c>
      <c r="AA268" s="163">
        <v>0</v>
      </c>
      <c r="AB268" s="163">
        <v>0</v>
      </c>
      <c r="AC268" s="163">
        <f t="shared" si="44"/>
        <v>289079.08</v>
      </c>
      <c r="AD268" s="164">
        <f t="shared" si="43"/>
        <v>559.15</v>
      </c>
      <c r="AE268" s="164">
        <f t="shared" si="49"/>
        <v>0</v>
      </c>
      <c r="AF268" s="164">
        <f t="shared" si="45"/>
        <v>0</v>
      </c>
      <c r="AG268" s="164"/>
      <c r="AH268" s="165">
        <f t="shared" si="46"/>
        <v>0</v>
      </c>
      <c r="AI268" s="166"/>
      <c r="AJ268" s="157">
        <f t="shared" si="48"/>
        <v>0</v>
      </c>
      <c r="AK268" s="149"/>
      <c r="AM268" s="149"/>
    </row>
    <row r="269" spans="1:39" hidden="1" x14ac:dyDescent="0.25">
      <c r="A269" s="167">
        <f t="shared" si="47"/>
        <v>0</v>
      </c>
      <c r="B269" s="186">
        <v>4060</v>
      </c>
      <c r="C269" s="159" t="s">
        <v>265</v>
      </c>
      <c r="D269" s="159">
        <v>5688</v>
      </c>
      <c r="E269" s="159">
        <v>2140010.66</v>
      </c>
      <c r="F269" s="159">
        <v>13453.39</v>
      </c>
      <c r="G269" s="159">
        <v>0</v>
      </c>
      <c r="H269" s="159">
        <v>0</v>
      </c>
      <c r="I269" s="159">
        <v>0</v>
      </c>
      <c r="J269" s="159">
        <v>0</v>
      </c>
      <c r="K269" s="159">
        <v>0</v>
      </c>
      <c r="L269" s="159">
        <v>2126557.27</v>
      </c>
      <c r="M269" s="159">
        <v>373.87</v>
      </c>
      <c r="N269" s="159">
        <v>0</v>
      </c>
      <c r="O269" s="304">
        <v>0</v>
      </c>
      <c r="P269" s="159"/>
      <c r="Q269" s="160">
        <v>0</v>
      </c>
      <c r="R269" s="211"/>
      <c r="S269" s="161">
        <v>4060</v>
      </c>
      <c r="T269" s="159" t="s">
        <v>265</v>
      </c>
      <c r="U269" s="162">
        <v>5737</v>
      </c>
      <c r="V269" s="163">
        <v>2198519.84</v>
      </c>
      <c r="W269" s="163">
        <v>14236.8</v>
      </c>
      <c r="X269" s="163">
        <v>0</v>
      </c>
      <c r="Y269" s="163">
        <v>0</v>
      </c>
      <c r="Z269" s="163">
        <v>0</v>
      </c>
      <c r="AA269" s="163">
        <v>0</v>
      </c>
      <c r="AB269" s="163">
        <v>0</v>
      </c>
      <c r="AC269" s="163">
        <f t="shared" si="44"/>
        <v>2184283.04</v>
      </c>
      <c r="AD269" s="164">
        <f t="shared" si="43"/>
        <v>380.74</v>
      </c>
      <c r="AE269" s="164">
        <f t="shared" si="49"/>
        <v>0</v>
      </c>
      <c r="AF269" s="164">
        <f t="shared" si="45"/>
        <v>0</v>
      </c>
      <c r="AG269" s="164"/>
      <c r="AH269" s="165">
        <f t="shared" si="46"/>
        <v>0</v>
      </c>
      <c r="AI269" s="166"/>
      <c r="AJ269" s="157">
        <f t="shared" si="48"/>
        <v>0</v>
      </c>
      <c r="AK269" s="149"/>
      <c r="AM269" s="149"/>
    </row>
    <row r="270" spans="1:39" hidden="1" x14ac:dyDescent="0.25">
      <c r="A270" s="167">
        <f t="shared" si="47"/>
        <v>0</v>
      </c>
      <c r="B270" s="186">
        <v>4067</v>
      </c>
      <c r="C270" s="159" t="s">
        <v>266</v>
      </c>
      <c r="D270" s="159">
        <v>1121</v>
      </c>
      <c r="E270" s="159">
        <v>338143.13</v>
      </c>
      <c r="F270" s="159">
        <v>0</v>
      </c>
      <c r="G270" s="159">
        <v>0</v>
      </c>
      <c r="H270" s="159">
        <v>0</v>
      </c>
      <c r="I270" s="159">
        <v>0</v>
      </c>
      <c r="J270" s="159">
        <v>0</v>
      </c>
      <c r="K270" s="159">
        <v>0</v>
      </c>
      <c r="L270" s="159">
        <v>338143.13</v>
      </c>
      <c r="M270" s="159">
        <v>301.64</v>
      </c>
      <c r="N270" s="159">
        <v>0</v>
      </c>
      <c r="O270" s="304">
        <v>0</v>
      </c>
      <c r="P270" s="159"/>
      <c r="Q270" s="160">
        <v>0</v>
      </c>
      <c r="R270" s="211"/>
      <c r="S270" s="161">
        <v>4067</v>
      </c>
      <c r="T270" s="159" t="s">
        <v>266</v>
      </c>
      <c r="U270" s="162">
        <v>1107</v>
      </c>
      <c r="V270" s="163">
        <v>387593.26</v>
      </c>
      <c r="W270" s="163">
        <v>0</v>
      </c>
      <c r="X270" s="163">
        <v>0</v>
      </c>
      <c r="Y270" s="163">
        <v>0</v>
      </c>
      <c r="Z270" s="163">
        <v>0</v>
      </c>
      <c r="AA270" s="163">
        <v>0</v>
      </c>
      <c r="AB270" s="163">
        <v>0</v>
      </c>
      <c r="AC270" s="163">
        <f t="shared" si="44"/>
        <v>387593.26</v>
      </c>
      <c r="AD270" s="164">
        <f t="shared" si="43"/>
        <v>350.13</v>
      </c>
      <c r="AE270" s="164">
        <f t="shared" si="49"/>
        <v>0</v>
      </c>
      <c r="AF270" s="164">
        <f t="shared" si="45"/>
        <v>0</v>
      </c>
      <c r="AG270" s="164"/>
      <c r="AH270" s="165">
        <f t="shared" si="46"/>
        <v>0</v>
      </c>
      <c r="AI270" s="166"/>
      <c r="AJ270" s="157">
        <f t="shared" si="48"/>
        <v>0</v>
      </c>
      <c r="AK270" s="149"/>
      <c r="AM270" s="149"/>
    </row>
    <row r="271" spans="1:39" hidden="1" x14ac:dyDescent="0.25">
      <c r="A271" s="167">
        <f t="shared" si="47"/>
        <v>0</v>
      </c>
      <c r="B271" s="186">
        <v>4074</v>
      </c>
      <c r="C271" s="159" t="s">
        <v>267</v>
      </c>
      <c r="D271" s="159">
        <v>1817</v>
      </c>
      <c r="E271" s="159">
        <v>938641.57</v>
      </c>
      <c r="F271" s="159">
        <v>0</v>
      </c>
      <c r="G271" s="159">
        <v>0</v>
      </c>
      <c r="H271" s="159">
        <v>0</v>
      </c>
      <c r="I271" s="159">
        <v>0</v>
      </c>
      <c r="J271" s="159">
        <v>0</v>
      </c>
      <c r="K271" s="159">
        <v>0</v>
      </c>
      <c r="L271" s="159">
        <v>938641.57</v>
      </c>
      <c r="M271" s="159">
        <v>516.59</v>
      </c>
      <c r="N271" s="159">
        <v>0</v>
      </c>
      <c r="O271" s="304">
        <v>0</v>
      </c>
      <c r="P271" s="159"/>
      <c r="Q271" s="160">
        <v>0</v>
      </c>
      <c r="R271" s="211"/>
      <c r="S271" s="161">
        <v>4074</v>
      </c>
      <c r="T271" s="159" t="s">
        <v>267</v>
      </c>
      <c r="U271" s="162">
        <v>1795</v>
      </c>
      <c r="V271" s="163">
        <v>936759.65</v>
      </c>
      <c r="W271" s="163">
        <v>0</v>
      </c>
      <c r="X271" s="163">
        <v>0</v>
      </c>
      <c r="Y271" s="163">
        <v>0</v>
      </c>
      <c r="Z271" s="163">
        <v>0</v>
      </c>
      <c r="AA271" s="163">
        <v>0</v>
      </c>
      <c r="AB271" s="163">
        <v>0</v>
      </c>
      <c r="AC271" s="163">
        <f t="shared" si="44"/>
        <v>936759.65</v>
      </c>
      <c r="AD271" s="164">
        <f t="shared" si="43"/>
        <v>521.87</v>
      </c>
      <c r="AE271" s="164">
        <f t="shared" si="49"/>
        <v>0</v>
      </c>
      <c r="AF271" s="164">
        <f t="shared" si="45"/>
        <v>0</v>
      </c>
      <c r="AG271" s="164"/>
      <c r="AH271" s="165">
        <f t="shared" si="46"/>
        <v>0</v>
      </c>
      <c r="AI271" s="166"/>
      <c r="AJ271" s="157">
        <f t="shared" si="48"/>
        <v>0</v>
      </c>
      <c r="AK271" s="149"/>
      <c r="AM271" s="149"/>
    </row>
    <row r="272" spans="1:39" hidden="1" x14ac:dyDescent="0.25">
      <c r="A272" s="167">
        <f t="shared" si="47"/>
        <v>0</v>
      </c>
      <c r="B272" s="186">
        <v>4088</v>
      </c>
      <c r="C272" s="159" t="s">
        <v>268</v>
      </c>
      <c r="D272" s="159">
        <v>1309</v>
      </c>
      <c r="E272" s="159">
        <v>668068.17000000004</v>
      </c>
      <c r="F272" s="159">
        <v>0</v>
      </c>
      <c r="G272" s="159">
        <v>0</v>
      </c>
      <c r="H272" s="159">
        <v>0</v>
      </c>
      <c r="I272" s="159">
        <v>0</v>
      </c>
      <c r="J272" s="159">
        <v>0</v>
      </c>
      <c r="K272" s="159">
        <v>0</v>
      </c>
      <c r="L272" s="159">
        <v>668068.17000000004</v>
      </c>
      <c r="M272" s="159">
        <v>510.37</v>
      </c>
      <c r="N272" s="159">
        <v>0</v>
      </c>
      <c r="O272" s="304">
        <v>0</v>
      </c>
      <c r="P272" s="159"/>
      <c r="Q272" s="160">
        <v>0</v>
      </c>
      <c r="R272" s="211"/>
      <c r="S272" s="161">
        <v>4088</v>
      </c>
      <c r="T272" s="159" t="s">
        <v>268</v>
      </c>
      <c r="U272" s="162">
        <v>1293</v>
      </c>
      <c r="V272" s="163">
        <v>677313.99</v>
      </c>
      <c r="W272" s="163">
        <v>0</v>
      </c>
      <c r="X272" s="163">
        <v>0</v>
      </c>
      <c r="Y272" s="163">
        <v>0</v>
      </c>
      <c r="Z272" s="163">
        <v>0</v>
      </c>
      <c r="AA272" s="163">
        <v>0</v>
      </c>
      <c r="AB272" s="163">
        <v>0</v>
      </c>
      <c r="AC272" s="163">
        <f t="shared" si="44"/>
        <v>677313.99</v>
      </c>
      <c r="AD272" s="164">
        <f t="shared" si="43"/>
        <v>523.83000000000004</v>
      </c>
      <c r="AE272" s="164">
        <f t="shared" si="49"/>
        <v>0</v>
      </c>
      <c r="AF272" s="164">
        <f t="shared" si="45"/>
        <v>0</v>
      </c>
      <c r="AG272" s="164"/>
      <c r="AH272" s="165">
        <f t="shared" si="46"/>
        <v>0</v>
      </c>
      <c r="AI272" s="166"/>
      <c r="AJ272" s="157">
        <f t="shared" si="48"/>
        <v>0</v>
      </c>
      <c r="AK272" s="149"/>
      <c r="AM272" s="149"/>
    </row>
    <row r="273" spans="1:39" hidden="1" x14ac:dyDescent="0.25">
      <c r="A273" s="167">
        <f t="shared" si="47"/>
        <v>0</v>
      </c>
      <c r="B273" s="186">
        <v>4095</v>
      </c>
      <c r="C273" s="159" t="s">
        <v>269</v>
      </c>
      <c r="D273" s="159">
        <v>2959</v>
      </c>
      <c r="E273" s="159">
        <v>773464.27</v>
      </c>
      <c r="F273" s="159">
        <v>0</v>
      </c>
      <c r="G273" s="159">
        <v>0</v>
      </c>
      <c r="H273" s="159">
        <v>321.5</v>
      </c>
      <c r="I273" s="159">
        <v>0</v>
      </c>
      <c r="J273" s="159">
        <v>0</v>
      </c>
      <c r="K273" s="159">
        <v>0</v>
      </c>
      <c r="L273" s="159">
        <v>773142.77</v>
      </c>
      <c r="M273" s="159">
        <v>261.29000000000002</v>
      </c>
      <c r="N273" s="159">
        <v>0</v>
      </c>
      <c r="O273" s="304">
        <v>0</v>
      </c>
      <c r="P273" s="159"/>
      <c r="Q273" s="160">
        <v>0</v>
      </c>
      <c r="R273" s="211"/>
      <c r="S273" s="170">
        <v>4095</v>
      </c>
      <c r="T273" s="171" t="s">
        <v>269</v>
      </c>
      <c r="U273" s="172">
        <v>2963</v>
      </c>
      <c r="V273" s="173">
        <v>839054.49</v>
      </c>
      <c r="W273" s="173">
        <v>0</v>
      </c>
      <c r="X273" s="173">
        <v>0</v>
      </c>
      <c r="Y273" s="173">
        <v>0</v>
      </c>
      <c r="Z273" s="173">
        <v>0</v>
      </c>
      <c r="AA273" s="173">
        <v>0</v>
      </c>
      <c r="AB273" s="173">
        <v>0</v>
      </c>
      <c r="AC273" s="173">
        <f t="shared" si="44"/>
        <v>839054.49</v>
      </c>
      <c r="AD273" s="173">
        <f t="shared" si="43"/>
        <v>283.18</v>
      </c>
      <c r="AE273" s="173">
        <f t="shared" si="49"/>
        <v>0</v>
      </c>
      <c r="AF273" s="173">
        <f t="shared" si="45"/>
        <v>0</v>
      </c>
      <c r="AG273" s="173"/>
      <c r="AH273" s="165">
        <f t="shared" si="46"/>
        <v>0</v>
      </c>
      <c r="AI273" s="166"/>
      <c r="AJ273" s="157">
        <f t="shared" si="48"/>
        <v>0</v>
      </c>
      <c r="AK273" s="149"/>
      <c r="AM273" s="149"/>
    </row>
    <row r="274" spans="1:39" hidden="1" x14ac:dyDescent="0.25">
      <c r="A274" s="167">
        <f t="shared" si="47"/>
        <v>0</v>
      </c>
      <c r="B274" s="186">
        <v>4137</v>
      </c>
      <c r="C274" s="159" t="s">
        <v>270</v>
      </c>
      <c r="D274" s="159">
        <v>978</v>
      </c>
      <c r="E274" s="159">
        <v>429340.13</v>
      </c>
      <c r="F274" s="159">
        <v>0</v>
      </c>
      <c r="G274" s="159">
        <v>0</v>
      </c>
      <c r="H274" s="159">
        <v>0</v>
      </c>
      <c r="I274" s="159">
        <v>0</v>
      </c>
      <c r="J274" s="159">
        <v>0</v>
      </c>
      <c r="K274" s="159">
        <v>0</v>
      </c>
      <c r="L274" s="159">
        <v>429340.13</v>
      </c>
      <c r="M274" s="159">
        <v>439</v>
      </c>
      <c r="N274" s="159">
        <v>0</v>
      </c>
      <c r="O274" s="304">
        <v>0</v>
      </c>
      <c r="P274" s="159"/>
      <c r="Q274" s="160">
        <v>0</v>
      </c>
      <c r="R274" s="211"/>
      <c r="S274" s="161">
        <v>4137</v>
      </c>
      <c r="T274" s="159" t="s">
        <v>270</v>
      </c>
      <c r="U274" s="162">
        <v>989</v>
      </c>
      <c r="V274" s="163">
        <v>448168.45</v>
      </c>
      <c r="W274" s="163">
        <v>0</v>
      </c>
      <c r="X274" s="163">
        <v>0</v>
      </c>
      <c r="Y274" s="163">
        <v>0</v>
      </c>
      <c r="Z274" s="163">
        <v>0</v>
      </c>
      <c r="AA274" s="163">
        <v>0</v>
      </c>
      <c r="AB274" s="163">
        <v>0</v>
      </c>
      <c r="AC274" s="163">
        <f t="shared" si="44"/>
        <v>448168.45</v>
      </c>
      <c r="AD274" s="164">
        <f t="shared" si="43"/>
        <v>453.15</v>
      </c>
      <c r="AE274" s="164">
        <f t="shared" si="49"/>
        <v>0</v>
      </c>
      <c r="AF274" s="164">
        <f t="shared" si="45"/>
        <v>0</v>
      </c>
      <c r="AG274" s="164"/>
      <c r="AH274" s="165">
        <f t="shared" si="46"/>
        <v>0</v>
      </c>
      <c r="AI274" s="166"/>
      <c r="AJ274" s="157">
        <f t="shared" si="48"/>
        <v>0</v>
      </c>
      <c r="AK274" s="149"/>
      <c r="AM274" s="149"/>
    </row>
    <row r="275" spans="1:39" hidden="1" x14ac:dyDescent="0.25">
      <c r="A275" s="167">
        <f t="shared" si="47"/>
        <v>0</v>
      </c>
      <c r="B275" s="186">
        <v>4144</v>
      </c>
      <c r="C275" s="159" t="s">
        <v>271</v>
      </c>
      <c r="D275" s="159">
        <v>3803</v>
      </c>
      <c r="E275" s="159">
        <v>1900890.31</v>
      </c>
      <c r="F275" s="159">
        <v>200</v>
      </c>
      <c r="G275" s="159">
        <v>0</v>
      </c>
      <c r="H275" s="159">
        <v>0</v>
      </c>
      <c r="I275" s="159">
        <v>0</v>
      </c>
      <c r="J275" s="159">
        <v>0</v>
      </c>
      <c r="K275" s="159">
        <v>0</v>
      </c>
      <c r="L275" s="159">
        <v>1900690.31</v>
      </c>
      <c r="M275" s="159">
        <v>499.79</v>
      </c>
      <c r="N275" s="159">
        <v>0</v>
      </c>
      <c r="O275" s="304">
        <v>0</v>
      </c>
      <c r="P275" s="159"/>
      <c r="Q275" s="160">
        <v>0</v>
      </c>
      <c r="R275" s="211"/>
      <c r="S275" s="161">
        <v>4144</v>
      </c>
      <c r="T275" s="159" t="s">
        <v>271</v>
      </c>
      <c r="U275" s="162">
        <v>3879</v>
      </c>
      <c r="V275" s="163">
        <v>2022754.71</v>
      </c>
      <c r="W275" s="163">
        <v>200</v>
      </c>
      <c r="X275" s="163">
        <v>0</v>
      </c>
      <c r="Y275" s="163">
        <v>0</v>
      </c>
      <c r="Z275" s="163">
        <v>0</v>
      </c>
      <c r="AA275" s="163">
        <v>0</v>
      </c>
      <c r="AB275" s="163">
        <v>0</v>
      </c>
      <c r="AC275" s="163">
        <f t="shared" si="44"/>
        <v>2022554.71</v>
      </c>
      <c r="AD275" s="164">
        <f t="shared" si="43"/>
        <v>521.41</v>
      </c>
      <c r="AE275" s="164">
        <f t="shared" si="49"/>
        <v>0</v>
      </c>
      <c r="AF275" s="164">
        <f t="shared" si="45"/>
        <v>0</v>
      </c>
      <c r="AG275" s="164"/>
      <c r="AH275" s="165">
        <f t="shared" si="46"/>
        <v>0</v>
      </c>
      <c r="AI275" s="166"/>
      <c r="AJ275" s="157">
        <f t="shared" si="48"/>
        <v>0</v>
      </c>
      <c r="AK275" s="149"/>
      <c r="AM275" s="149"/>
    </row>
    <row r="276" spans="1:39" hidden="1" x14ac:dyDescent="0.25">
      <c r="A276" s="167">
        <f t="shared" si="47"/>
        <v>0</v>
      </c>
      <c r="B276" s="186">
        <v>4165</v>
      </c>
      <c r="C276" s="159" t="s">
        <v>273</v>
      </c>
      <c r="D276" s="159">
        <v>1684</v>
      </c>
      <c r="E276" s="159">
        <v>939472.49</v>
      </c>
      <c r="F276" s="159">
        <v>0</v>
      </c>
      <c r="G276" s="159">
        <v>6504.51</v>
      </c>
      <c r="H276" s="159">
        <v>2740.07</v>
      </c>
      <c r="I276" s="159">
        <v>0</v>
      </c>
      <c r="J276" s="159">
        <v>0</v>
      </c>
      <c r="K276" s="159">
        <v>0</v>
      </c>
      <c r="L276" s="159">
        <v>930227.91</v>
      </c>
      <c r="M276" s="159">
        <v>552.39</v>
      </c>
      <c r="N276" s="159">
        <v>0</v>
      </c>
      <c r="O276" s="304">
        <v>0</v>
      </c>
      <c r="P276" s="159"/>
      <c r="Q276" s="160">
        <v>0</v>
      </c>
      <c r="R276" s="211"/>
      <c r="S276" s="161">
        <v>4165</v>
      </c>
      <c r="T276" s="159" t="s">
        <v>273</v>
      </c>
      <c r="U276" s="162">
        <v>1680</v>
      </c>
      <c r="V276" s="163">
        <v>1063152.8799999999</v>
      </c>
      <c r="W276" s="163">
        <v>0</v>
      </c>
      <c r="X276" s="163">
        <v>5199.54</v>
      </c>
      <c r="Y276" s="163">
        <v>1308</v>
      </c>
      <c r="Z276" s="163">
        <v>0</v>
      </c>
      <c r="AA276" s="163">
        <v>0</v>
      </c>
      <c r="AB276" s="163">
        <v>0</v>
      </c>
      <c r="AC276" s="163">
        <f t="shared" si="44"/>
        <v>1056645.3399999999</v>
      </c>
      <c r="AD276" s="164">
        <f t="shared" si="43"/>
        <v>628.96</v>
      </c>
      <c r="AE276" s="164">
        <f t="shared" si="49"/>
        <v>5.66</v>
      </c>
      <c r="AF276" s="164">
        <f t="shared" si="45"/>
        <v>9508.8000000000011</v>
      </c>
      <c r="AG276" s="169">
        <f>AF276/AF$424</f>
        <v>0.35910206356795366</v>
      </c>
      <c r="AH276" s="165">
        <f t="shared" si="46"/>
        <v>4488775.7945994204</v>
      </c>
      <c r="AI276" s="166"/>
      <c r="AJ276" s="157" t="b">
        <f t="shared" si="48"/>
        <v>0</v>
      </c>
      <c r="AK276" s="149"/>
      <c r="AM276" s="149"/>
    </row>
    <row r="277" spans="1:39" hidden="1" x14ac:dyDescent="0.25">
      <c r="A277" s="167">
        <f t="shared" si="47"/>
        <v>0</v>
      </c>
      <c r="B277" s="186">
        <v>4179</v>
      </c>
      <c r="C277" s="159" t="s">
        <v>274</v>
      </c>
      <c r="D277" s="159">
        <v>9886</v>
      </c>
      <c r="E277" s="159">
        <v>1486959.99</v>
      </c>
      <c r="F277" s="159">
        <v>0</v>
      </c>
      <c r="G277" s="159">
        <v>0</v>
      </c>
      <c r="H277" s="159">
        <v>0</v>
      </c>
      <c r="I277" s="159">
        <v>0</v>
      </c>
      <c r="J277" s="159">
        <v>0</v>
      </c>
      <c r="K277" s="159">
        <v>0</v>
      </c>
      <c r="L277" s="159">
        <v>1486959.99</v>
      </c>
      <c r="M277" s="159">
        <v>150.41</v>
      </c>
      <c r="N277" s="159">
        <v>0</v>
      </c>
      <c r="O277" s="304">
        <v>0</v>
      </c>
      <c r="P277" s="159"/>
      <c r="Q277" s="160">
        <v>0</v>
      </c>
      <c r="R277" s="211"/>
      <c r="S277" s="170">
        <v>4179</v>
      </c>
      <c r="T277" s="171" t="s">
        <v>274</v>
      </c>
      <c r="U277" s="172">
        <v>9970</v>
      </c>
      <c r="V277" s="173">
        <v>1401209.31</v>
      </c>
      <c r="W277" s="173">
        <v>0</v>
      </c>
      <c r="X277" s="173">
        <v>0</v>
      </c>
      <c r="Y277" s="173">
        <v>937.5</v>
      </c>
      <c r="Z277" s="173">
        <v>0</v>
      </c>
      <c r="AA277" s="173">
        <v>0</v>
      </c>
      <c r="AB277" s="173">
        <v>0</v>
      </c>
      <c r="AC277" s="173">
        <f t="shared" si="44"/>
        <v>1400271.81</v>
      </c>
      <c r="AD277" s="173">
        <f t="shared" si="43"/>
        <v>140.44999999999999</v>
      </c>
      <c r="AE277" s="173">
        <f t="shared" si="49"/>
        <v>0</v>
      </c>
      <c r="AF277" s="173">
        <f t="shared" si="45"/>
        <v>0</v>
      </c>
      <c r="AG277" s="173"/>
      <c r="AH277" s="165">
        <f t="shared" si="46"/>
        <v>0</v>
      </c>
      <c r="AI277" s="166"/>
      <c r="AJ277" s="157">
        <f t="shared" si="48"/>
        <v>0</v>
      </c>
      <c r="AK277" s="149"/>
      <c r="AM277" s="149"/>
    </row>
    <row r="278" spans="1:39" hidden="1" x14ac:dyDescent="0.25">
      <c r="A278" s="167">
        <f t="shared" si="47"/>
        <v>0</v>
      </c>
      <c r="B278" s="186">
        <v>4186</v>
      </c>
      <c r="C278" s="159" t="s">
        <v>275</v>
      </c>
      <c r="D278" s="159">
        <v>945</v>
      </c>
      <c r="E278" s="159">
        <v>412415.84</v>
      </c>
      <c r="F278" s="159">
        <v>931.46</v>
      </c>
      <c r="G278" s="159">
        <v>0</v>
      </c>
      <c r="H278" s="159">
        <v>0</v>
      </c>
      <c r="I278" s="159">
        <v>0</v>
      </c>
      <c r="J278" s="159">
        <v>0</v>
      </c>
      <c r="K278" s="159">
        <v>0</v>
      </c>
      <c r="L278" s="159">
        <v>411484.38</v>
      </c>
      <c r="M278" s="159">
        <v>435.43</v>
      </c>
      <c r="N278" s="159">
        <v>0</v>
      </c>
      <c r="O278" s="304">
        <v>0</v>
      </c>
      <c r="P278" s="159"/>
      <c r="Q278" s="160">
        <v>0</v>
      </c>
      <c r="R278" s="211"/>
      <c r="S278" s="161">
        <v>4186</v>
      </c>
      <c r="T278" s="159" t="s">
        <v>275</v>
      </c>
      <c r="U278" s="162">
        <v>927</v>
      </c>
      <c r="V278" s="163">
        <v>641584.17000000004</v>
      </c>
      <c r="W278" s="163">
        <v>0</v>
      </c>
      <c r="X278" s="163">
        <v>0</v>
      </c>
      <c r="Y278" s="163">
        <v>0</v>
      </c>
      <c r="Z278" s="163">
        <v>0</v>
      </c>
      <c r="AA278" s="163">
        <v>0</v>
      </c>
      <c r="AB278" s="163">
        <v>0</v>
      </c>
      <c r="AC278" s="163">
        <f t="shared" si="44"/>
        <v>641584.17000000004</v>
      </c>
      <c r="AD278" s="164">
        <f t="shared" si="43"/>
        <v>692.11</v>
      </c>
      <c r="AE278" s="164">
        <f t="shared" si="49"/>
        <v>68.81</v>
      </c>
      <c r="AF278" s="164">
        <f t="shared" si="45"/>
        <v>63786.87</v>
      </c>
      <c r="AG278" s="169">
        <f>AF278/AF$424</f>
        <v>2.4089261153395585</v>
      </c>
      <c r="AH278" s="165">
        <f t="shared" si="46"/>
        <v>30111576.44174448</v>
      </c>
      <c r="AI278" s="166"/>
      <c r="AJ278" s="157" t="b">
        <f t="shared" si="48"/>
        <v>0</v>
      </c>
      <c r="AK278" s="149"/>
      <c r="AM278" s="149"/>
    </row>
    <row r="279" spans="1:39" hidden="1" x14ac:dyDescent="0.25">
      <c r="A279" s="167">
        <f t="shared" si="47"/>
        <v>0</v>
      </c>
      <c r="B279" s="186">
        <v>4207</v>
      </c>
      <c r="C279" s="159" t="s">
        <v>276</v>
      </c>
      <c r="D279" s="159">
        <v>495</v>
      </c>
      <c r="E279" s="159">
        <v>405584.42</v>
      </c>
      <c r="F279" s="159">
        <v>0</v>
      </c>
      <c r="G279" s="159">
        <v>0</v>
      </c>
      <c r="H279" s="159">
        <v>0</v>
      </c>
      <c r="I279" s="159">
        <v>0</v>
      </c>
      <c r="J279" s="159">
        <v>0</v>
      </c>
      <c r="K279" s="159">
        <v>0</v>
      </c>
      <c r="L279" s="159">
        <v>405584.42</v>
      </c>
      <c r="M279" s="159">
        <v>819.36</v>
      </c>
      <c r="N279" s="159">
        <v>219.87</v>
      </c>
      <c r="O279" s="304">
        <v>108835.65000000001</v>
      </c>
      <c r="P279" s="159">
        <v>55</v>
      </c>
      <c r="Q279" s="160">
        <v>92346.46</v>
      </c>
      <c r="R279" s="211"/>
      <c r="S279" s="161">
        <v>4207</v>
      </c>
      <c r="T279" s="159" t="s">
        <v>276</v>
      </c>
      <c r="U279" s="162">
        <v>490</v>
      </c>
      <c r="V279" s="163">
        <v>397566.24</v>
      </c>
      <c r="W279" s="163">
        <v>0</v>
      </c>
      <c r="X279" s="163">
        <v>0</v>
      </c>
      <c r="Y279" s="163">
        <v>0</v>
      </c>
      <c r="Z279" s="163">
        <v>0</v>
      </c>
      <c r="AA279" s="163">
        <v>0</v>
      </c>
      <c r="AB279" s="163">
        <v>0</v>
      </c>
      <c r="AC279" s="163">
        <f t="shared" si="44"/>
        <v>397566.24</v>
      </c>
      <c r="AD279" s="164">
        <f t="shared" si="43"/>
        <v>811.36</v>
      </c>
      <c r="AE279" s="164">
        <f t="shared" si="49"/>
        <v>188.06</v>
      </c>
      <c r="AF279" s="164">
        <f t="shared" si="45"/>
        <v>92149.4</v>
      </c>
      <c r="AG279" s="169">
        <f>AF279/AF$424</f>
        <v>3.4800437170356706</v>
      </c>
      <c r="AH279" s="165">
        <f t="shared" si="46"/>
        <v>43500546.462945886</v>
      </c>
      <c r="AI279" s="166"/>
      <c r="AJ279" s="157" t="b">
        <f t="shared" si="48"/>
        <v>0</v>
      </c>
      <c r="AK279" s="149"/>
      <c r="AM279" s="149"/>
    </row>
    <row r="280" spans="1:39" hidden="1" x14ac:dyDescent="0.25">
      <c r="A280" s="167">
        <f t="shared" si="47"/>
        <v>0</v>
      </c>
      <c r="B280" s="186">
        <v>4221</v>
      </c>
      <c r="C280" s="159" t="s">
        <v>277</v>
      </c>
      <c r="D280" s="159">
        <v>1106</v>
      </c>
      <c r="E280" s="159">
        <v>693319.31</v>
      </c>
      <c r="F280" s="159">
        <v>0</v>
      </c>
      <c r="G280" s="159">
        <v>0</v>
      </c>
      <c r="H280" s="159">
        <v>0</v>
      </c>
      <c r="I280" s="159">
        <v>0</v>
      </c>
      <c r="J280" s="159">
        <v>0</v>
      </c>
      <c r="K280" s="159">
        <v>0</v>
      </c>
      <c r="L280" s="159">
        <v>693319.31</v>
      </c>
      <c r="M280" s="159">
        <v>626.87</v>
      </c>
      <c r="N280" s="159">
        <v>27.38</v>
      </c>
      <c r="O280" s="304">
        <v>30282.28</v>
      </c>
      <c r="P280" s="159">
        <v>104</v>
      </c>
      <c r="Q280" s="160">
        <v>25694.35</v>
      </c>
      <c r="R280" s="211"/>
      <c r="S280" s="161">
        <v>4221</v>
      </c>
      <c r="T280" s="159" t="s">
        <v>277</v>
      </c>
      <c r="U280" s="162">
        <v>1093</v>
      </c>
      <c r="V280" s="163">
        <v>711580.42</v>
      </c>
      <c r="W280" s="163">
        <v>0</v>
      </c>
      <c r="X280" s="163">
        <v>0</v>
      </c>
      <c r="Y280" s="163">
        <v>0</v>
      </c>
      <c r="Z280" s="163">
        <v>0</v>
      </c>
      <c r="AA280" s="163">
        <v>0</v>
      </c>
      <c r="AB280" s="163">
        <v>0</v>
      </c>
      <c r="AC280" s="163">
        <f t="shared" si="44"/>
        <v>711580.42</v>
      </c>
      <c r="AD280" s="164">
        <f t="shared" si="43"/>
        <v>651.03</v>
      </c>
      <c r="AE280" s="164">
        <f t="shared" si="49"/>
        <v>27.73</v>
      </c>
      <c r="AF280" s="164">
        <f t="shared" si="45"/>
        <v>30308.89</v>
      </c>
      <c r="AG280" s="169">
        <f>AF280/AF$424</f>
        <v>1.1446223438766314</v>
      </c>
      <c r="AH280" s="165">
        <f t="shared" si="46"/>
        <v>14307779.298457893</v>
      </c>
      <c r="AI280" s="166"/>
      <c r="AJ280" s="157" t="b">
        <f t="shared" si="48"/>
        <v>0</v>
      </c>
      <c r="AK280" s="149"/>
      <c r="AM280" s="149"/>
    </row>
    <row r="281" spans="1:39" hidden="1" x14ac:dyDescent="0.25">
      <c r="A281" s="167">
        <f t="shared" si="47"/>
        <v>0</v>
      </c>
      <c r="B281" s="186">
        <v>4228</v>
      </c>
      <c r="C281" s="159" t="s">
        <v>278</v>
      </c>
      <c r="D281" s="159">
        <v>861</v>
      </c>
      <c r="E281" s="159">
        <v>458242.55</v>
      </c>
      <c r="F281" s="159">
        <v>0</v>
      </c>
      <c r="G281" s="159">
        <v>0</v>
      </c>
      <c r="H281" s="159">
        <v>0</v>
      </c>
      <c r="I281" s="159">
        <v>0</v>
      </c>
      <c r="J281" s="159">
        <v>0</v>
      </c>
      <c r="K281" s="159">
        <v>0</v>
      </c>
      <c r="L281" s="159">
        <v>458242.55</v>
      </c>
      <c r="M281" s="159">
        <v>532.22</v>
      </c>
      <c r="N281" s="159">
        <v>0</v>
      </c>
      <c r="O281" s="304">
        <v>0</v>
      </c>
      <c r="P281" s="159"/>
      <c r="Q281" s="160">
        <v>0</v>
      </c>
      <c r="R281" s="211"/>
      <c r="S281" s="161">
        <v>4228</v>
      </c>
      <c r="T281" s="159" t="s">
        <v>278</v>
      </c>
      <c r="U281" s="162">
        <v>866</v>
      </c>
      <c r="V281" s="163">
        <v>460868.91</v>
      </c>
      <c r="W281" s="163">
        <v>0</v>
      </c>
      <c r="X281" s="163">
        <v>0</v>
      </c>
      <c r="Y281" s="163">
        <v>0</v>
      </c>
      <c r="Z281" s="163">
        <v>0</v>
      </c>
      <c r="AA281" s="163">
        <v>0</v>
      </c>
      <c r="AB281" s="163">
        <v>0</v>
      </c>
      <c r="AC281" s="163">
        <f t="shared" si="44"/>
        <v>460868.91</v>
      </c>
      <c r="AD281" s="164">
        <f t="shared" si="43"/>
        <v>532.17999999999995</v>
      </c>
      <c r="AE281" s="164">
        <f t="shared" si="49"/>
        <v>0</v>
      </c>
      <c r="AF281" s="164">
        <f t="shared" si="45"/>
        <v>0</v>
      </c>
      <c r="AG281" s="164"/>
      <c r="AH281" s="165">
        <f t="shared" si="46"/>
        <v>0</v>
      </c>
      <c r="AI281" s="166"/>
      <c r="AJ281" s="157">
        <f t="shared" si="48"/>
        <v>0</v>
      </c>
      <c r="AK281" s="149"/>
      <c r="AM281" s="149"/>
    </row>
    <row r="282" spans="1:39" hidden="1" x14ac:dyDescent="0.25">
      <c r="A282" s="167">
        <f t="shared" si="47"/>
        <v>0</v>
      </c>
      <c r="B282" s="186">
        <v>4235</v>
      </c>
      <c r="C282" s="159" t="s">
        <v>279</v>
      </c>
      <c r="D282" s="159">
        <v>154</v>
      </c>
      <c r="E282" s="159">
        <v>116777.4</v>
      </c>
      <c r="F282" s="159">
        <v>0</v>
      </c>
      <c r="G282" s="159">
        <v>0</v>
      </c>
      <c r="H282" s="159">
        <v>0</v>
      </c>
      <c r="I282" s="159">
        <v>0</v>
      </c>
      <c r="J282" s="159">
        <v>0</v>
      </c>
      <c r="K282" s="159">
        <v>0</v>
      </c>
      <c r="L282" s="159">
        <v>116777.4</v>
      </c>
      <c r="M282" s="159">
        <v>758.29</v>
      </c>
      <c r="N282" s="159">
        <v>158.80000000000001</v>
      </c>
      <c r="O282" s="304">
        <v>24455.200000000001</v>
      </c>
      <c r="P282" s="159">
        <v>108</v>
      </c>
      <c r="Q282" s="160">
        <v>20750.11</v>
      </c>
      <c r="R282" s="211"/>
      <c r="S282" s="161">
        <v>4235</v>
      </c>
      <c r="T282" s="159" t="s">
        <v>279</v>
      </c>
      <c r="U282" s="162">
        <v>162</v>
      </c>
      <c r="V282" s="163">
        <v>120383.19</v>
      </c>
      <c r="W282" s="163">
        <v>0</v>
      </c>
      <c r="X282" s="163">
        <v>0</v>
      </c>
      <c r="Y282" s="163">
        <v>0</v>
      </c>
      <c r="Z282" s="163">
        <v>0</v>
      </c>
      <c r="AA282" s="163">
        <v>0</v>
      </c>
      <c r="AB282" s="163">
        <v>0</v>
      </c>
      <c r="AC282" s="163">
        <f t="shared" si="44"/>
        <v>120383.19</v>
      </c>
      <c r="AD282" s="164">
        <f t="shared" si="43"/>
        <v>743.11</v>
      </c>
      <c r="AE282" s="164">
        <f t="shared" si="49"/>
        <v>119.81</v>
      </c>
      <c r="AF282" s="164">
        <f t="shared" si="45"/>
        <v>19409.22</v>
      </c>
      <c r="AG282" s="169">
        <f>AF282/AF$424</f>
        <v>0.73299374834305031</v>
      </c>
      <c r="AH282" s="165">
        <f t="shared" si="46"/>
        <v>9162421.8542881291</v>
      </c>
      <c r="AI282" s="166"/>
      <c r="AJ282" s="157" t="b">
        <f t="shared" si="48"/>
        <v>0</v>
      </c>
      <c r="AK282" s="149"/>
      <c r="AM282" s="149"/>
    </row>
    <row r="283" spans="1:39" hidden="1" x14ac:dyDescent="0.25">
      <c r="A283" s="167">
        <f t="shared" si="47"/>
        <v>0</v>
      </c>
      <c r="B283" s="186">
        <v>4151</v>
      </c>
      <c r="C283" s="159" t="s">
        <v>272</v>
      </c>
      <c r="D283" s="159">
        <v>849</v>
      </c>
      <c r="E283" s="159">
        <v>438111.67</v>
      </c>
      <c r="F283" s="159">
        <v>8387.0499999999993</v>
      </c>
      <c r="G283" s="159">
        <v>0</v>
      </c>
      <c r="H283" s="159">
        <v>0</v>
      </c>
      <c r="I283" s="159">
        <v>0</v>
      </c>
      <c r="J283" s="159">
        <v>0</v>
      </c>
      <c r="K283" s="159">
        <v>0</v>
      </c>
      <c r="L283" s="159">
        <v>429724.62</v>
      </c>
      <c r="M283" s="159">
        <v>506.15</v>
      </c>
      <c r="N283" s="159">
        <v>0</v>
      </c>
      <c r="O283" s="304">
        <v>0</v>
      </c>
      <c r="P283" s="159"/>
      <c r="Q283" s="160">
        <v>0</v>
      </c>
      <c r="R283" s="211"/>
      <c r="S283" s="161">
        <v>4151</v>
      </c>
      <c r="T283" s="159" t="s">
        <v>272</v>
      </c>
      <c r="U283" s="162">
        <v>827</v>
      </c>
      <c r="V283" s="163">
        <v>454579.88</v>
      </c>
      <c r="W283" s="163">
        <v>13545.85</v>
      </c>
      <c r="X283" s="163">
        <v>0</v>
      </c>
      <c r="Y283" s="163">
        <v>0</v>
      </c>
      <c r="Z283" s="163">
        <v>0</v>
      </c>
      <c r="AA283" s="163">
        <v>0</v>
      </c>
      <c r="AB283" s="163">
        <v>0</v>
      </c>
      <c r="AC283" s="163">
        <f t="shared" si="44"/>
        <v>441034.03</v>
      </c>
      <c r="AD283" s="164">
        <f t="shared" si="43"/>
        <v>533.29</v>
      </c>
      <c r="AE283" s="164">
        <f t="shared" si="49"/>
        <v>0</v>
      </c>
      <c r="AF283" s="164">
        <f t="shared" si="45"/>
        <v>0</v>
      </c>
      <c r="AG283" s="164"/>
      <c r="AH283" s="165">
        <f t="shared" si="46"/>
        <v>0</v>
      </c>
      <c r="AI283" s="166"/>
      <c r="AJ283" s="157">
        <f t="shared" si="48"/>
        <v>0</v>
      </c>
      <c r="AK283" s="149"/>
      <c r="AM283" s="149"/>
    </row>
    <row r="284" spans="1:39" hidden="1" x14ac:dyDescent="0.25">
      <c r="A284" s="167">
        <f t="shared" si="47"/>
        <v>0</v>
      </c>
      <c r="B284" s="186">
        <v>490</v>
      </c>
      <c r="C284" s="159" t="s">
        <v>37</v>
      </c>
      <c r="D284" s="159">
        <v>468</v>
      </c>
      <c r="E284" s="159">
        <v>349399.42</v>
      </c>
      <c r="F284" s="159">
        <v>0</v>
      </c>
      <c r="G284" s="159">
        <v>0</v>
      </c>
      <c r="H284" s="159">
        <v>0</v>
      </c>
      <c r="I284" s="159">
        <v>0</v>
      </c>
      <c r="J284" s="159">
        <v>0</v>
      </c>
      <c r="K284" s="159">
        <v>0</v>
      </c>
      <c r="L284" s="159">
        <v>349399.42</v>
      </c>
      <c r="M284" s="159">
        <v>746.58</v>
      </c>
      <c r="N284" s="159">
        <v>147.09</v>
      </c>
      <c r="O284" s="304">
        <v>68838.12</v>
      </c>
      <c r="P284" s="159">
        <v>78</v>
      </c>
      <c r="Q284" s="160">
        <v>58408.78</v>
      </c>
      <c r="R284" s="211"/>
      <c r="S284" s="161">
        <v>490</v>
      </c>
      <c r="T284" s="159" t="s">
        <v>37</v>
      </c>
      <c r="U284" s="162">
        <v>474</v>
      </c>
      <c r="V284" s="163">
        <v>341585.68</v>
      </c>
      <c r="W284" s="163">
        <v>0</v>
      </c>
      <c r="X284" s="163">
        <v>0</v>
      </c>
      <c r="Y284" s="163">
        <v>2633.33</v>
      </c>
      <c r="Z284" s="163">
        <v>0</v>
      </c>
      <c r="AA284" s="163">
        <v>0</v>
      </c>
      <c r="AB284" s="163">
        <v>0</v>
      </c>
      <c r="AC284" s="163">
        <f t="shared" si="44"/>
        <v>338952.35</v>
      </c>
      <c r="AD284" s="164">
        <f t="shared" si="43"/>
        <v>715.09</v>
      </c>
      <c r="AE284" s="164">
        <f t="shared" si="49"/>
        <v>91.79</v>
      </c>
      <c r="AF284" s="164">
        <f t="shared" si="45"/>
        <v>43508.460000000006</v>
      </c>
      <c r="AG284" s="169">
        <f>AF284/AF$424</f>
        <v>1.6431072026610898</v>
      </c>
      <c r="AH284" s="165">
        <f t="shared" si="46"/>
        <v>20538840.033263624</v>
      </c>
      <c r="AI284" s="166"/>
      <c r="AJ284" s="157" t="b">
        <f t="shared" si="48"/>
        <v>0</v>
      </c>
      <c r="AK284" s="149"/>
      <c r="AM284" s="149"/>
    </row>
    <row r="285" spans="1:39" hidden="1" x14ac:dyDescent="0.25">
      <c r="A285" s="167">
        <f t="shared" si="47"/>
        <v>0</v>
      </c>
      <c r="B285" s="186">
        <v>4270</v>
      </c>
      <c r="C285" s="159" t="s">
        <v>281</v>
      </c>
      <c r="D285" s="159">
        <v>251</v>
      </c>
      <c r="E285" s="159">
        <v>156549.15</v>
      </c>
      <c r="F285" s="159">
        <v>0</v>
      </c>
      <c r="G285" s="159">
        <v>0</v>
      </c>
      <c r="H285" s="159">
        <v>0</v>
      </c>
      <c r="I285" s="159">
        <v>0</v>
      </c>
      <c r="J285" s="159">
        <v>0</v>
      </c>
      <c r="K285" s="159">
        <v>0</v>
      </c>
      <c r="L285" s="159">
        <v>156549.15</v>
      </c>
      <c r="M285" s="159">
        <v>623.70000000000005</v>
      </c>
      <c r="N285" s="159">
        <v>24.21</v>
      </c>
      <c r="O285" s="304">
        <v>6076.71</v>
      </c>
      <c r="P285" s="159">
        <v>124</v>
      </c>
      <c r="Q285" s="160">
        <v>5156.0600000000004</v>
      </c>
      <c r="R285" s="211"/>
      <c r="S285" s="161">
        <v>4270</v>
      </c>
      <c r="T285" s="159" t="s">
        <v>281</v>
      </c>
      <c r="U285" s="162">
        <v>250</v>
      </c>
      <c r="V285" s="163">
        <v>320818.18</v>
      </c>
      <c r="W285" s="163">
        <v>0</v>
      </c>
      <c r="X285" s="163">
        <v>0</v>
      </c>
      <c r="Y285" s="163">
        <v>0</v>
      </c>
      <c r="Z285" s="163">
        <v>0</v>
      </c>
      <c r="AA285" s="163">
        <v>0</v>
      </c>
      <c r="AB285" s="163">
        <v>0</v>
      </c>
      <c r="AC285" s="163">
        <f t="shared" si="44"/>
        <v>320818.18</v>
      </c>
      <c r="AD285" s="164">
        <f t="shared" si="43"/>
        <v>1283.27</v>
      </c>
      <c r="AE285" s="164">
        <f t="shared" si="49"/>
        <v>659.97</v>
      </c>
      <c r="AF285" s="164">
        <f t="shared" si="45"/>
        <v>164992.5</v>
      </c>
      <c r="AG285" s="169">
        <f>AF285/AF$424</f>
        <v>6.2309804836820195</v>
      </c>
      <c r="AH285" s="165">
        <f t="shared" si="46"/>
        <v>77887256.046025246</v>
      </c>
      <c r="AI285" s="166"/>
      <c r="AJ285" s="157" t="b">
        <f t="shared" si="48"/>
        <v>0</v>
      </c>
      <c r="AK285" s="149"/>
      <c r="AM285" s="149"/>
    </row>
    <row r="286" spans="1:39" hidden="1" x14ac:dyDescent="0.25">
      <c r="A286" s="167">
        <f t="shared" si="47"/>
        <v>0</v>
      </c>
      <c r="B286" s="186">
        <v>4305</v>
      </c>
      <c r="C286" s="159" t="s">
        <v>282</v>
      </c>
      <c r="D286" s="159">
        <v>1095</v>
      </c>
      <c r="E286" s="159">
        <v>398588.04</v>
      </c>
      <c r="F286" s="159">
        <v>0</v>
      </c>
      <c r="G286" s="159">
        <v>3598.2</v>
      </c>
      <c r="H286" s="159">
        <v>0</v>
      </c>
      <c r="I286" s="159">
        <v>0</v>
      </c>
      <c r="J286" s="159">
        <v>0</v>
      </c>
      <c r="K286" s="159">
        <v>0</v>
      </c>
      <c r="L286" s="159">
        <v>394989.83999999997</v>
      </c>
      <c r="M286" s="159">
        <v>360.72</v>
      </c>
      <c r="N286" s="159">
        <v>0</v>
      </c>
      <c r="O286" s="304">
        <v>0</v>
      </c>
      <c r="P286" s="159"/>
      <c r="Q286" s="160">
        <v>0</v>
      </c>
      <c r="R286" s="211"/>
      <c r="S286" s="161">
        <v>4305</v>
      </c>
      <c r="T286" s="159" t="s">
        <v>282</v>
      </c>
      <c r="U286" s="162">
        <v>1078</v>
      </c>
      <c r="V286" s="163">
        <v>387026.04</v>
      </c>
      <c r="W286" s="163">
        <v>0</v>
      </c>
      <c r="X286" s="163">
        <v>3941.4</v>
      </c>
      <c r="Y286" s="163">
        <v>0</v>
      </c>
      <c r="Z286" s="163">
        <v>0</v>
      </c>
      <c r="AA286" s="163">
        <v>0</v>
      </c>
      <c r="AB286" s="163">
        <v>0</v>
      </c>
      <c r="AC286" s="163">
        <f t="shared" si="44"/>
        <v>383084.63999999996</v>
      </c>
      <c r="AD286" s="164">
        <f t="shared" si="43"/>
        <v>355.37</v>
      </c>
      <c r="AE286" s="164">
        <f t="shared" si="49"/>
        <v>0</v>
      </c>
      <c r="AF286" s="164">
        <f t="shared" si="45"/>
        <v>0</v>
      </c>
      <c r="AG286" s="164"/>
      <c r="AH286" s="165">
        <f t="shared" si="46"/>
        <v>0</v>
      </c>
      <c r="AI286" s="166"/>
      <c r="AJ286" s="157">
        <f t="shared" si="48"/>
        <v>0</v>
      </c>
      <c r="AK286" s="149"/>
      <c r="AM286" s="149"/>
    </row>
    <row r="287" spans="1:39" hidden="1" x14ac:dyDescent="0.25">
      <c r="A287" s="167">
        <f t="shared" si="47"/>
        <v>0</v>
      </c>
      <c r="B287" s="186">
        <v>4312</v>
      </c>
      <c r="C287" s="159" t="s">
        <v>283</v>
      </c>
      <c r="D287" s="159">
        <v>2828</v>
      </c>
      <c r="E287" s="159">
        <v>1041157.64</v>
      </c>
      <c r="F287" s="159">
        <v>0</v>
      </c>
      <c r="G287" s="159">
        <v>0</v>
      </c>
      <c r="H287" s="159">
        <v>0</v>
      </c>
      <c r="I287" s="159">
        <v>0</v>
      </c>
      <c r="J287" s="159">
        <v>0</v>
      </c>
      <c r="K287" s="159">
        <v>0</v>
      </c>
      <c r="L287" s="159">
        <v>1041157.64</v>
      </c>
      <c r="M287" s="159">
        <v>368.16</v>
      </c>
      <c r="N287" s="159">
        <v>0</v>
      </c>
      <c r="O287" s="304">
        <v>0</v>
      </c>
      <c r="P287" s="159"/>
      <c r="Q287" s="160">
        <v>0</v>
      </c>
      <c r="R287" s="211"/>
      <c r="S287" s="170">
        <v>4312</v>
      </c>
      <c r="T287" s="171" t="s">
        <v>283</v>
      </c>
      <c r="U287" s="172">
        <v>2822</v>
      </c>
      <c r="V287" s="173">
        <v>1060218.17</v>
      </c>
      <c r="W287" s="173">
        <v>0</v>
      </c>
      <c r="X287" s="173">
        <v>0</v>
      </c>
      <c r="Y287" s="173">
        <v>0</v>
      </c>
      <c r="Z287" s="173">
        <v>0</v>
      </c>
      <c r="AA287" s="173">
        <v>0</v>
      </c>
      <c r="AB287" s="173">
        <v>0</v>
      </c>
      <c r="AC287" s="173">
        <f t="shared" si="44"/>
        <v>1060218.17</v>
      </c>
      <c r="AD287" s="173">
        <f t="shared" si="43"/>
        <v>375.7</v>
      </c>
      <c r="AE287" s="173">
        <f t="shared" si="49"/>
        <v>0</v>
      </c>
      <c r="AF287" s="173">
        <f t="shared" si="45"/>
        <v>0</v>
      </c>
      <c r="AG287" s="173"/>
      <c r="AH287" s="165">
        <f t="shared" si="46"/>
        <v>0</v>
      </c>
      <c r="AI287" s="166"/>
      <c r="AJ287" s="157">
        <f t="shared" si="48"/>
        <v>0</v>
      </c>
      <c r="AK287" s="149"/>
      <c r="AM287" s="149"/>
    </row>
    <row r="288" spans="1:39" hidden="1" x14ac:dyDescent="0.25">
      <c r="A288" s="167">
        <f t="shared" si="47"/>
        <v>0</v>
      </c>
      <c r="B288" s="186">
        <v>4330</v>
      </c>
      <c r="C288" s="159" t="s">
        <v>284</v>
      </c>
      <c r="D288" s="159">
        <v>153</v>
      </c>
      <c r="E288" s="159">
        <v>149951.44</v>
      </c>
      <c r="F288" s="159">
        <v>0</v>
      </c>
      <c r="G288" s="159">
        <v>0</v>
      </c>
      <c r="H288" s="159">
        <v>0</v>
      </c>
      <c r="I288" s="159">
        <v>0</v>
      </c>
      <c r="J288" s="159">
        <v>0</v>
      </c>
      <c r="K288" s="159">
        <v>0</v>
      </c>
      <c r="L288" s="159">
        <v>149951.44</v>
      </c>
      <c r="M288" s="159">
        <v>980.07</v>
      </c>
      <c r="N288" s="159">
        <v>380.58</v>
      </c>
      <c r="O288" s="304">
        <v>58228.74</v>
      </c>
      <c r="P288" s="159">
        <v>83</v>
      </c>
      <c r="Q288" s="160">
        <v>49406.77</v>
      </c>
      <c r="R288" s="211"/>
      <c r="S288" s="161">
        <v>4330</v>
      </c>
      <c r="T288" s="159" t="s">
        <v>284</v>
      </c>
      <c r="U288" s="162">
        <v>149</v>
      </c>
      <c r="V288" s="163">
        <v>154715.09</v>
      </c>
      <c r="W288" s="163">
        <v>0</v>
      </c>
      <c r="X288" s="163">
        <v>0</v>
      </c>
      <c r="Y288" s="163">
        <v>0</v>
      </c>
      <c r="Z288" s="163">
        <v>0</v>
      </c>
      <c r="AA288" s="163">
        <v>0</v>
      </c>
      <c r="AB288" s="163">
        <v>0</v>
      </c>
      <c r="AC288" s="163">
        <f t="shared" si="44"/>
        <v>154715.09</v>
      </c>
      <c r="AD288" s="164">
        <f t="shared" si="43"/>
        <v>1038.3599999999999</v>
      </c>
      <c r="AE288" s="164">
        <f t="shared" si="49"/>
        <v>415.06</v>
      </c>
      <c r="AF288" s="164">
        <f t="shared" si="45"/>
        <v>61843.94</v>
      </c>
      <c r="AG288" s="169">
        <f>AF288/AF$424</f>
        <v>2.3355509079140071</v>
      </c>
      <c r="AH288" s="165">
        <f t="shared" si="46"/>
        <v>29194386.348925088</v>
      </c>
      <c r="AI288" s="166"/>
      <c r="AJ288" s="157" t="b">
        <f t="shared" si="48"/>
        <v>0</v>
      </c>
      <c r="AK288" s="149"/>
      <c r="AM288" s="149"/>
    </row>
    <row r="289" spans="1:39" hidden="1" x14ac:dyDescent="0.25">
      <c r="A289" s="167">
        <f t="shared" si="47"/>
        <v>0</v>
      </c>
      <c r="B289" s="186">
        <v>4347</v>
      </c>
      <c r="C289" s="159" t="s">
        <v>285</v>
      </c>
      <c r="D289" s="159">
        <v>794</v>
      </c>
      <c r="E289" s="159">
        <v>621456.5</v>
      </c>
      <c r="F289" s="159">
        <v>0</v>
      </c>
      <c r="G289" s="159">
        <v>4441.1000000000004</v>
      </c>
      <c r="H289" s="159">
        <v>0</v>
      </c>
      <c r="I289" s="159">
        <v>0</v>
      </c>
      <c r="J289" s="159">
        <v>0</v>
      </c>
      <c r="K289" s="159">
        <v>0</v>
      </c>
      <c r="L289" s="159">
        <v>617015.4</v>
      </c>
      <c r="M289" s="159">
        <v>777.1</v>
      </c>
      <c r="N289" s="159">
        <v>177.61</v>
      </c>
      <c r="O289" s="304">
        <v>141022.34</v>
      </c>
      <c r="P289" s="159">
        <v>37</v>
      </c>
      <c r="Q289" s="160">
        <v>119656.7</v>
      </c>
      <c r="R289" s="211"/>
      <c r="S289" s="161">
        <v>4347</v>
      </c>
      <c r="T289" s="159" t="s">
        <v>285</v>
      </c>
      <c r="U289" s="162">
        <v>800</v>
      </c>
      <c r="V289" s="163">
        <v>528213.30000000005</v>
      </c>
      <c r="W289" s="163">
        <v>0</v>
      </c>
      <c r="X289" s="163">
        <v>4049.29</v>
      </c>
      <c r="Y289" s="163">
        <v>0</v>
      </c>
      <c r="Z289" s="163">
        <v>0</v>
      </c>
      <c r="AA289" s="163">
        <v>0</v>
      </c>
      <c r="AB289" s="163">
        <v>0</v>
      </c>
      <c r="AC289" s="163">
        <f t="shared" si="44"/>
        <v>524164.01000000007</v>
      </c>
      <c r="AD289" s="164">
        <f t="shared" ref="AD289:AD320" si="50">ROUND((AC289/U289),2)</f>
        <v>655.21</v>
      </c>
      <c r="AE289" s="164">
        <f t="shared" si="49"/>
        <v>31.91</v>
      </c>
      <c r="AF289" s="164">
        <f t="shared" si="45"/>
        <v>25528</v>
      </c>
      <c r="AG289" s="169">
        <f>AF289/AF$424</f>
        <v>0.9640709110258624</v>
      </c>
      <c r="AH289" s="165">
        <f t="shared" si="46"/>
        <v>12050886.38782328</v>
      </c>
      <c r="AI289" s="166"/>
      <c r="AJ289" s="157" t="b">
        <f t="shared" si="48"/>
        <v>0</v>
      </c>
      <c r="AK289" s="149"/>
      <c r="AM289" s="149"/>
    </row>
    <row r="290" spans="1:39" hidden="1" x14ac:dyDescent="0.25">
      <c r="A290" s="167">
        <f t="shared" si="47"/>
        <v>0</v>
      </c>
      <c r="B290" s="186">
        <v>4368</v>
      </c>
      <c r="C290" s="159" t="s">
        <v>286</v>
      </c>
      <c r="D290" s="159">
        <v>586</v>
      </c>
      <c r="E290" s="159">
        <v>453237.06</v>
      </c>
      <c r="F290" s="159">
        <v>0</v>
      </c>
      <c r="G290" s="159">
        <v>0</v>
      </c>
      <c r="H290" s="159">
        <v>0</v>
      </c>
      <c r="I290" s="159">
        <v>0</v>
      </c>
      <c r="J290" s="159">
        <v>0</v>
      </c>
      <c r="K290" s="159">
        <v>0</v>
      </c>
      <c r="L290" s="159">
        <v>453237.06</v>
      </c>
      <c r="M290" s="159">
        <v>773.44</v>
      </c>
      <c r="N290" s="159">
        <v>173.95</v>
      </c>
      <c r="O290" s="304">
        <v>101934.7</v>
      </c>
      <c r="P290" s="159">
        <v>58</v>
      </c>
      <c r="Q290" s="160">
        <v>86491.05</v>
      </c>
      <c r="R290" s="211"/>
      <c r="S290" s="161">
        <v>4368</v>
      </c>
      <c r="T290" s="159" t="s">
        <v>286</v>
      </c>
      <c r="U290" s="162">
        <v>588</v>
      </c>
      <c r="V290" s="163">
        <v>481008.23</v>
      </c>
      <c r="W290" s="163">
        <v>0</v>
      </c>
      <c r="X290" s="163">
        <v>0</v>
      </c>
      <c r="Y290" s="163">
        <v>0</v>
      </c>
      <c r="Z290" s="163">
        <v>0</v>
      </c>
      <c r="AA290" s="163">
        <v>0</v>
      </c>
      <c r="AB290" s="163">
        <v>0</v>
      </c>
      <c r="AC290" s="163">
        <f t="shared" si="44"/>
        <v>481008.23</v>
      </c>
      <c r="AD290" s="164">
        <f t="shared" si="50"/>
        <v>818.04</v>
      </c>
      <c r="AE290" s="164">
        <f t="shared" si="49"/>
        <v>194.74</v>
      </c>
      <c r="AF290" s="164">
        <f t="shared" si="45"/>
        <v>114507.12000000001</v>
      </c>
      <c r="AG290" s="169">
        <f>AF290/AF$424</f>
        <v>4.3243882598459633</v>
      </c>
      <c r="AH290" s="165">
        <f t="shared" si="46"/>
        <v>54054853.248074539</v>
      </c>
      <c r="AI290" s="166"/>
      <c r="AJ290" s="157" t="b">
        <f t="shared" si="48"/>
        <v>0</v>
      </c>
      <c r="AK290" s="149"/>
      <c r="AM290" s="149"/>
    </row>
    <row r="291" spans="1:39" hidden="1" x14ac:dyDescent="0.25">
      <c r="A291" s="167">
        <f t="shared" si="47"/>
        <v>0</v>
      </c>
      <c r="B291" s="186">
        <v>4389</v>
      </c>
      <c r="C291" s="159" t="s">
        <v>288</v>
      </c>
      <c r="D291" s="159">
        <v>1505</v>
      </c>
      <c r="E291" s="159">
        <v>529042.28</v>
      </c>
      <c r="F291" s="159">
        <v>0</v>
      </c>
      <c r="G291" s="159">
        <v>0</v>
      </c>
      <c r="H291" s="159">
        <v>0</v>
      </c>
      <c r="I291" s="159">
        <v>0</v>
      </c>
      <c r="J291" s="159">
        <v>0</v>
      </c>
      <c r="K291" s="159">
        <v>0</v>
      </c>
      <c r="L291" s="159">
        <v>529042.28</v>
      </c>
      <c r="M291" s="159">
        <v>351.52</v>
      </c>
      <c r="N291" s="159">
        <v>0</v>
      </c>
      <c r="O291" s="304">
        <v>0</v>
      </c>
      <c r="P291" s="159"/>
      <c r="Q291" s="160">
        <v>0</v>
      </c>
      <c r="R291" s="211"/>
      <c r="S291" s="161">
        <v>4389</v>
      </c>
      <c r="T291" s="159" t="s">
        <v>288</v>
      </c>
      <c r="U291" s="162">
        <v>1508</v>
      </c>
      <c r="V291" s="163">
        <v>541014.82999999996</v>
      </c>
      <c r="W291" s="163">
        <v>0</v>
      </c>
      <c r="X291" s="163">
        <v>0</v>
      </c>
      <c r="Y291" s="163">
        <v>0</v>
      </c>
      <c r="Z291" s="163">
        <v>0</v>
      </c>
      <c r="AA291" s="163">
        <v>0</v>
      </c>
      <c r="AB291" s="163">
        <v>0</v>
      </c>
      <c r="AC291" s="163">
        <f t="shared" si="44"/>
        <v>541014.82999999996</v>
      </c>
      <c r="AD291" s="164">
        <f t="shared" si="50"/>
        <v>358.76</v>
      </c>
      <c r="AE291" s="164">
        <f t="shared" si="49"/>
        <v>0</v>
      </c>
      <c r="AF291" s="164">
        <f t="shared" si="45"/>
        <v>0</v>
      </c>
      <c r="AG291" s="164"/>
      <c r="AH291" s="165">
        <f t="shared" si="46"/>
        <v>0</v>
      </c>
      <c r="AI291" s="166"/>
      <c r="AJ291" s="157">
        <f t="shared" si="48"/>
        <v>0</v>
      </c>
      <c r="AK291" s="149"/>
      <c r="AM291" s="149"/>
    </row>
    <row r="292" spans="1:39" hidden="1" x14ac:dyDescent="0.25">
      <c r="A292" s="167">
        <f t="shared" si="47"/>
        <v>0</v>
      </c>
      <c r="B292" s="186">
        <v>4473</v>
      </c>
      <c r="C292" s="159" t="s">
        <v>290</v>
      </c>
      <c r="D292" s="159">
        <v>2329</v>
      </c>
      <c r="E292" s="159">
        <v>706424.84</v>
      </c>
      <c r="F292" s="159">
        <v>0</v>
      </c>
      <c r="G292" s="159">
        <v>0</v>
      </c>
      <c r="H292" s="159">
        <v>0</v>
      </c>
      <c r="I292" s="159">
        <v>0</v>
      </c>
      <c r="J292" s="159">
        <v>0</v>
      </c>
      <c r="K292" s="159">
        <v>0</v>
      </c>
      <c r="L292" s="159">
        <v>706424.84</v>
      </c>
      <c r="M292" s="159">
        <v>303.32</v>
      </c>
      <c r="N292" s="159">
        <v>0</v>
      </c>
      <c r="O292" s="304">
        <v>0</v>
      </c>
      <c r="P292" s="159"/>
      <c r="Q292" s="160">
        <v>0</v>
      </c>
      <c r="R292" s="211"/>
      <c r="S292" s="161">
        <v>4473</v>
      </c>
      <c r="T292" s="159" t="s">
        <v>290</v>
      </c>
      <c r="U292" s="162">
        <v>2299</v>
      </c>
      <c r="V292" s="163">
        <v>733955.23</v>
      </c>
      <c r="W292" s="163">
        <v>0</v>
      </c>
      <c r="X292" s="163">
        <v>0</v>
      </c>
      <c r="Y292" s="163">
        <v>0</v>
      </c>
      <c r="Z292" s="163">
        <v>0</v>
      </c>
      <c r="AA292" s="163">
        <v>0</v>
      </c>
      <c r="AB292" s="163">
        <v>0</v>
      </c>
      <c r="AC292" s="163">
        <f t="shared" si="44"/>
        <v>733955.23</v>
      </c>
      <c r="AD292" s="164">
        <f t="shared" si="50"/>
        <v>319.25</v>
      </c>
      <c r="AE292" s="164">
        <f t="shared" si="49"/>
        <v>0</v>
      </c>
      <c r="AF292" s="164">
        <f t="shared" si="45"/>
        <v>0</v>
      </c>
      <c r="AG292" s="164"/>
      <c r="AH292" s="165">
        <f t="shared" si="46"/>
        <v>0</v>
      </c>
      <c r="AI292" s="166"/>
      <c r="AJ292" s="157">
        <f t="shared" si="48"/>
        <v>0</v>
      </c>
      <c r="AK292" s="149"/>
      <c r="AM292" s="149"/>
    </row>
    <row r="293" spans="1:39" hidden="1" x14ac:dyDescent="0.25">
      <c r="A293" s="167">
        <f t="shared" si="47"/>
        <v>0</v>
      </c>
      <c r="B293" s="186">
        <v>4508</v>
      </c>
      <c r="C293" s="159" t="s">
        <v>292</v>
      </c>
      <c r="D293" s="159">
        <v>401</v>
      </c>
      <c r="E293" s="159">
        <v>181553.59</v>
      </c>
      <c r="F293" s="159">
        <v>0</v>
      </c>
      <c r="G293" s="159">
        <v>0</v>
      </c>
      <c r="H293" s="159">
        <v>0</v>
      </c>
      <c r="I293" s="159">
        <v>0</v>
      </c>
      <c r="J293" s="159">
        <v>0</v>
      </c>
      <c r="K293" s="159">
        <v>0</v>
      </c>
      <c r="L293" s="159">
        <v>181553.59</v>
      </c>
      <c r="M293" s="159">
        <v>452.75</v>
      </c>
      <c r="N293" s="159">
        <v>0</v>
      </c>
      <c r="O293" s="304">
        <v>0</v>
      </c>
      <c r="P293" s="159"/>
      <c r="Q293" s="160">
        <v>0</v>
      </c>
      <c r="R293" s="211"/>
      <c r="S293" s="161">
        <v>4508</v>
      </c>
      <c r="T293" s="159" t="s">
        <v>292</v>
      </c>
      <c r="U293" s="162">
        <v>407</v>
      </c>
      <c r="V293" s="163">
        <v>187246.28</v>
      </c>
      <c r="W293" s="163">
        <v>0</v>
      </c>
      <c r="X293" s="163">
        <v>0</v>
      </c>
      <c r="Y293" s="163">
        <v>0</v>
      </c>
      <c r="Z293" s="163">
        <v>0</v>
      </c>
      <c r="AA293" s="163">
        <v>0</v>
      </c>
      <c r="AB293" s="163">
        <v>0</v>
      </c>
      <c r="AC293" s="163">
        <f t="shared" si="44"/>
        <v>187246.28</v>
      </c>
      <c r="AD293" s="164">
        <f t="shared" si="50"/>
        <v>460.06</v>
      </c>
      <c r="AE293" s="164">
        <f t="shared" si="49"/>
        <v>0</v>
      </c>
      <c r="AF293" s="164">
        <f t="shared" si="45"/>
        <v>0</v>
      </c>
      <c r="AG293" s="164"/>
      <c r="AH293" s="165">
        <f t="shared" si="46"/>
        <v>0</v>
      </c>
      <c r="AI293" s="166"/>
      <c r="AJ293" s="157">
        <f t="shared" si="48"/>
        <v>0</v>
      </c>
      <c r="AK293" s="149"/>
      <c r="AM293" s="149"/>
    </row>
    <row r="294" spans="1:39" hidden="1" x14ac:dyDescent="0.25">
      <c r="A294" s="167">
        <f t="shared" si="47"/>
        <v>0</v>
      </c>
      <c r="B294" s="186">
        <v>4515</v>
      </c>
      <c r="C294" s="159" t="s">
        <v>293</v>
      </c>
      <c r="D294" s="159">
        <v>2634</v>
      </c>
      <c r="E294" s="159">
        <v>868743.88</v>
      </c>
      <c r="F294" s="159">
        <v>40958.74</v>
      </c>
      <c r="G294" s="159">
        <v>383</v>
      </c>
      <c r="H294" s="159">
        <v>0</v>
      </c>
      <c r="I294" s="159">
        <v>0</v>
      </c>
      <c r="J294" s="159">
        <v>0</v>
      </c>
      <c r="K294" s="159">
        <v>0</v>
      </c>
      <c r="L294" s="159">
        <v>827402.14</v>
      </c>
      <c r="M294" s="159">
        <v>314.12</v>
      </c>
      <c r="N294" s="159">
        <v>0</v>
      </c>
      <c r="O294" s="304">
        <v>0</v>
      </c>
      <c r="P294" s="159"/>
      <c r="Q294" s="160">
        <v>0</v>
      </c>
      <c r="R294" s="211"/>
      <c r="S294" s="170">
        <v>4515</v>
      </c>
      <c r="T294" s="171" t="s">
        <v>293</v>
      </c>
      <c r="U294" s="172">
        <v>2673</v>
      </c>
      <c r="V294" s="173">
        <v>848834.52</v>
      </c>
      <c r="W294" s="173">
        <v>55564.76</v>
      </c>
      <c r="X294" s="173">
        <v>0</v>
      </c>
      <c r="Y294" s="173">
        <v>0</v>
      </c>
      <c r="Z294" s="173">
        <v>0</v>
      </c>
      <c r="AA294" s="173">
        <v>0</v>
      </c>
      <c r="AB294" s="173">
        <v>0</v>
      </c>
      <c r="AC294" s="173">
        <f t="shared" si="44"/>
        <v>793269.76000000001</v>
      </c>
      <c r="AD294" s="173">
        <f t="shared" si="50"/>
        <v>296.77</v>
      </c>
      <c r="AE294" s="173">
        <f t="shared" si="49"/>
        <v>0</v>
      </c>
      <c r="AF294" s="173">
        <f t="shared" si="45"/>
        <v>0</v>
      </c>
      <c r="AG294" s="173"/>
      <c r="AH294" s="165">
        <f t="shared" si="46"/>
        <v>0</v>
      </c>
      <c r="AI294" s="166"/>
      <c r="AJ294" s="157">
        <f t="shared" si="48"/>
        <v>0</v>
      </c>
      <c r="AK294" s="149"/>
      <c r="AM294" s="149"/>
    </row>
    <row r="295" spans="1:39" hidden="1" x14ac:dyDescent="0.25">
      <c r="A295" s="167">
        <f t="shared" si="47"/>
        <v>0</v>
      </c>
      <c r="B295" s="186">
        <v>4501</v>
      </c>
      <c r="C295" s="159" t="s">
        <v>291</v>
      </c>
      <c r="D295" s="159">
        <v>2427</v>
      </c>
      <c r="E295" s="159">
        <v>958276.5</v>
      </c>
      <c r="F295" s="159">
        <v>0</v>
      </c>
      <c r="G295" s="159">
        <v>0</v>
      </c>
      <c r="H295" s="159">
        <v>0</v>
      </c>
      <c r="I295" s="159">
        <v>0</v>
      </c>
      <c r="J295" s="159">
        <v>0</v>
      </c>
      <c r="K295" s="159">
        <v>0</v>
      </c>
      <c r="L295" s="159">
        <v>958276.5</v>
      </c>
      <c r="M295" s="159">
        <v>394.84</v>
      </c>
      <c r="N295" s="159">
        <v>0</v>
      </c>
      <c r="O295" s="304">
        <v>0</v>
      </c>
      <c r="P295" s="159"/>
      <c r="Q295" s="160">
        <v>0</v>
      </c>
      <c r="R295" s="211"/>
      <c r="S295" s="161">
        <v>4501</v>
      </c>
      <c r="T295" s="159" t="s">
        <v>291</v>
      </c>
      <c r="U295" s="162">
        <v>2322</v>
      </c>
      <c r="V295" s="163">
        <v>957582.49</v>
      </c>
      <c r="W295" s="163">
        <v>0</v>
      </c>
      <c r="X295" s="163">
        <v>0</v>
      </c>
      <c r="Y295" s="163">
        <v>0</v>
      </c>
      <c r="Z295" s="163">
        <v>0</v>
      </c>
      <c r="AA295" s="163">
        <v>0</v>
      </c>
      <c r="AB295" s="163">
        <v>0</v>
      </c>
      <c r="AC295" s="163">
        <f t="shared" si="44"/>
        <v>957582.49</v>
      </c>
      <c r="AD295" s="164">
        <f t="shared" si="50"/>
        <v>412.4</v>
      </c>
      <c r="AE295" s="164">
        <f t="shared" si="49"/>
        <v>0</v>
      </c>
      <c r="AF295" s="164">
        <f t="shared" si="45"/>
        <v>0</v>
      </c>
      <c r="AG295" s="164"/>
      <c r="AH295" s="165">
        <f t="shared" si="46"/>
        <v>0</v>
      </c>
      <c r="AI295" s="166"/>
      <c r="AJ295" s="157">
        <f t="shared" si="48"/>
        <v>0</v>
      </c>
      <c r="AK295" s="149"/>
      <c r="AM295" s="149"/>
    </row>
    <row r="296" spans="1:39" hidden="1" x14ac:dyDescent="0.25">
      <c r="A296" s="167">
        <f t="shared" si="47"/>
        <v>0</v>
      </c>
      <c r="B296" s="186">
        <v>4529</v>
      </c>
      <c r="C296" s="159" t="s">
        <v>295</v>
      </c>
      <c r="D296" s="159">
        <v>330</v>
      </c>
      <c r="E296" s="159">
        <v>229128.22</v>
      </c>
      <c r="F296" s="159">
        <v>0</v>
      </c>
      <c r="G296" s="159">
        <v>0</v>
      </c>
      <c r="H296" s="159">
        <v>0</v>
      </c>
      <c r="I296" s="159">
        <v>0</v>
      </c>
      <c r="J296" s="159">
        <v>0</v>
      </c>
      <c r="K296" s="159">
        <v>0</v>
      </c>
      <c r="L296" s="159">
        <v>229128.22</v>
      </c>
      <c r="M296" s="159">
        <v>694.33</v>
      </c>
      <c r="N296" s="159">
        <v>94.84</v>
      </c>
      <c r="O296" s="304">
        <v>31297.200000000001</v>
      </c>
      <c r="P296" s="159">
        <v>103</v>
      </c>
      <c r="Q296" s="160">
        <v>26555.51</v>
      </c>
      <c r="R296" s="211"/>
      <c r="S296" s="161">
        <v>4529</v>
      </c>
      <c r="T296" s="159" t="s">
        <v>295</v>
      </c>
      <c r="U296" s="162">
        <v>326</v>
      </c>
      <c r="V296" s="163">
        <v>242436.13</v>
      </c>
      <c r="W296" s="163">
        <v>0</v>
      </c>
      <c r="X296" s="163">
        <v>0</v>
      </c>
      <c r="Y296" s="163">
        <v>0</v>
      </c>
      <c r="Z296" s="163">
        <v>0</v>
      </c>
      <c r="AA296" s="163">
        <v>0</v>
      </c>
      <c r="AB296" s="163">
        <v>0</v>
      </c>
      <c r="AC296" s="163">
        <f t="shared" si="44"/>
        <v>242436.13</v>
      </c>
      <c r="AD296" s="164">
        <f t="shared" si="50"/>
        <v>743.67</v>
      </c>
      <c r="AE296" s="164">
        <f t="shared" si="49"/>
        <v>120.37</v>
      </c>
      <c r="AF296" s="164">
        <f t="shared" si="45"/>
        <v>39240.620000000003</v>
      </c>
      <c r="AG296" s="169">
        <f>AF296/AF$424</f>
        <v>1.481931223465202</v>
      </c>
      <c r="AH296" s="165">
        <f t="shared" si="46"/>
        <v>18524140.293315027</v>
      </c>
      <c r="AI296" s="166"/>
      <c r="AJ296" s="157" t="b">
        <f t="shared" si="48"/>
        <v>0</v>
      </c>
      <c r="AK296" s="149"/>
      <c r="AM296" s="149"/>
    </row>
    <row r="297" spans="1:39" hidden="1" x14ac:dyDescent="0.25">
      <c r="A297" s="167">
        <f t="shared" si="47"/>
        <v>0</v>
      </c>
      <c r="B297" s="186">
        <v>4536</v>
      </c>
      <c r="C297" s="159" t="s">
        <v>296</v>
      </c>
      <c r="D297" s="159">
        <v>1103</v>
      </c>
      <c r="E297" s="159">
        <v>520633.07</v>
      </c>
      <c r="F297" s="159">
        <v>0</v>
      </c>
      <c r="G297" s="159">
        <v>0</v>
      </c>
      <c r="H297" s="159">
        <v>0</v>
      </c>
      <c r="I297" s="159">
        <v>0</v>
      </c>
      <c r="J297" s="159">
        <v>0</v>
      </c>
      <c r="K297" s="159">
        <v>0</v>
      </c>
      <c r="L297" s="159">
        <v>520633.07</v>
      </c>
      <c r="M297" s="159">
        <v>472.02</v>
      </c>
      <c r="N297" s="159">
        <v>0</v>
      </c>
      <c r="O297" s="304">
        <v>0</v>
      </c>
      <c r="P297" s="159"/>
      <c r="Q297" s="160">
        <v>0</v>
      </c>
      <c r="R297" s="211"/>
      <c r="S297" s="161">
        <v>4536</v>
      </c>
      <c r="T297" s="159" t="s">
        <v>296</v>
      </c>
      <c r="U297" s="162">
        <v>1076</v>
      </c>
      <c r="V297" s="163">
        <v>490338.99</v>
      </c>
      <c r="W297" s="163">
        <v>0</v>
      </c>
      <c r="X297" s="163">
        <v>0</v>
      </c>
      <c r="Y297" s="163">
        <v>0</v>
      </c>
      <c r="Z297" s="163">
        <v>0</v>
      </c>
      <c r="AA297" s="163">
        <v>0</v>
      </c>
      <c r="AB297" s="163">
        <v>0</v>
      </c>
      <c r="AC297" s="163">
        <f t="shared" si="44"/>
        <v>490338.99</v>
      </c>
      <c r="AD297" s="164">
        <f t="shared" si="50"/>
        <v>455.71</v>
      </c>
      <c r="AE297" s="164">
        <f t="shared" si="49"/>
        <v>0</v>
      </c>
      <c r="AF297" s="164">
        <f t="shared" si="45"/>
        <v>0</v>
      </c>
      <c r="AG297" s="164"/>
      <c r="AH297" s="165">
        <f t="shared" si="46"/>
        <v>0</v>
      </c>
      <c r="AI297" s="166"/>
      <c r="AJ297" s="157">
        <f t="shared" si="48"/>
        <v>0</v>
      </c>
      <c r="AK297" s="149"/>
      <c r="AM297" s="149"/>
    </row>
    <row r="298" spans="1:39" hidden="1" x14ac:dyDescent="0.25">
      <c r="A298" s="167">
        <f t="shared" si="47"/>
        <v>0</v>
      </c>
      <c r="B298" s="186">
        <v>4543</v>
      </c>
      <c r="C298" s="159" t="s">
        <v>297</v>
      </c>
      <c r="D298" s="159">
        <v>1088</v>
      </c>
      <c r="E298" s="159">
        <v>523370.46</v>
      </c>
      <c r="F298" s="159">
        <v>0</v>
      </c>
      <c r="G298" s="159">
        <v>405</v>
      </c>
      <c r="H298" s="159">
        <v>0</v>
      </c>
      <c r="I298" s="159">
        <v>0</v>
      </c>
      <c r="J298" s="159">
        <v>0</v>
      </c>
      <c r="K298" s="159">
        <v>0</v>
      </c>
      <c r="L298" s="159">
        <v>522965.46</v>
      </c>
      <c r="M298" s="159">
        <v>480.67</v>
      </c>
      <c r="N298" s="159">
        <v>0</v>
      </c>
      <c r="O298" s="304">
        <v>0</v>
      </c>
      <c r="P298" s="159"/>
      <c r="Q298" s="160">
        <v>0</v>
      </c>
      <c r="R298" s="211"/>
      <c r="S298" s="161">
        <v>4543</v>
      </c>
      <c r="T298" s="159" t="s">
        <v>297</v>
      </c>
      <c r="U298" s="162">
        <v>1102</v>
      </c>
      <c r="V298" s="163">
        <v>515553.11</v>
      </c>
      <c r="W298" s="163">
        <v>0</v>
      </c>
      <c r="X298" s="163">
        <v>2263.1799999999998</v>
      </c>
      <c r="Y298" s="163">
        <v>0</v>
      </c>
      <c r="Z298" s="163">
        <v>0</v>
      </c>
      <c r="AA298" s="163">
        <v>0</v>
      </c>
      <c r="AB298" s="163">
        <v>0</v>
      </c>
      <c r="AC298" s="163">
        <f t="shared" si="44"/>
        <v>513289.93</v>
      </c>
      <c r="AD298" s="164">
        <f t="shared" si="50"/>
        <v>465.78</v>
      </c>
      <c r="AE298" s="164">
        <f t="shared" si="49"/>
        <v>0</v>
      </c>
      <c r="AF298" s="164">
        <f t="shared" si="45"/>
        <v>0</v>
      </c>
      <c r="AG298" s="164"/>
      <c r="AH298" s="165">
        <f t="shared" si="46"/>
        <v>0</v>
      </c>
      <c r="AI298" s="166"/>
      <c r="AJ298" s="157">
        <f t="shared" si="48"/>
        <v>0</v>
      </c>
      <c r="AK298" s="149"/>
      <c r="AM298" s="149"/>
    </row>
    <row r="299" spans="1:39" hidden="1" x14ac:dyDescent="0.25">
      <c r="A299" s="167">
        <f t="shared" si="47"/>
        <v>0</v>
      </c>
      <c r="B299" s="186">
        <v>4557</v>
      </c>
      <c r="C299" s="159" t="s">
        <v>298</v>
      </c>
      <c r="D299" s="159">
        <v>332</v>
      </c>
      <c r="E299" s="159">
        <v>150868.01999999999</v>
      </c>
      <c r="F299" s="159">
        <v>0</v>
      </c>
      <c r="G299" s="159">
        <v>0</v>
      </c>
      <c r="H299" s="159">
        <v>0</v>
      </c>
      <c r="I299" s="159">
        <v>0</v>
      </c>
      <c r="J299" s="159">
        <v>0</v>
      </c>
      <c r="K299" s="159">
        <v>0</v>
      </c>
      <c r="L299" s="159">
        <v>150868.01999999999</v>
      </c>
      <c r="M299" s="159">
        <v>454.42</v>
      </c>
      <c r="N299" s="159">
        <v>0</v>
      </c>
      <c r="O299" s="304">
        <v>0</v>
      </c>
      <c r="P299" s="159"/>
      <c r="Q299" s="160">
        <v>0</v>
      </c>
      <c r="R299" s="211"/>
      <c r="S299" s="161">
        <v>4557</v>
      </c>
      <c r="T299" s="159" t="s">
        <v>298</v>
      </c>
      <c r="U299" s="162">
        <v>316</v>
      </c>
      <c r="V299" s="163">
        <v>250732.69</v>
      </c>
      <c r="W299" s="163">
        <v>0</v>
      </c>
      <c r="X299" s="163">
        <v>0</v>
      </c>
      <c r="Y299" s="163">
        <v>0</v>
      </c>
      <c r="Z299" s="163">
        <v>0</v>
      </c>
      <c r="AA299" s="163">
        <v>0</v>
      </c>
      <c r="AB299" s="163">
        <v>0</v>
      </c>
      <c r="AC299" s="163">
        <f t="shared" si="44"/>
        <v>250732.69</v>
      </c>
      <c r="AD299" s="164">
        <f t="shared" si="50"/>
        <v>793.46</v>
      </c>
      <c r="AE299" s="164">
        <f t="shared" si="49"/>
        <v>170.16</v>
      </c>
      <c r="AF299" s="164">
        <f t="shared" si="45"/>
        <v>53770.559999999998</v>
      </c>
      <c r="AG299" s="169">
        <f>AF299/AF$424</f>
        <v>2.0306578175168752</v>
      </c>
      <c r="AH299" s="165">
        <f t="shared" si="46"/>
        <v>25383222.718960941</v>
      </c>
      <c r="AI299" s="166"/>
      <c r="AJ299" s="157" t="b">
        <f t="shared" si="48"/>
        <v>0</v>
      </c>
      <c r="AK299" s="149"/>
      <c r="AM299" s="149"/>
    </row>
    <row r="300" spans="1:39" hidden="1" x14ac:dyDescent="0.25">
      <c r="A300" s="167">
        <f t="shared" si="47"/>
        <v>0</v>
      </c>
      <c r="B300" s="186">
        <v>4578</v>
      </c>
      <c r="C300" s="159" t="s">
        <v>300</v>
      </c>
      <c r="D300" s="159">
        <v>1384</v>
      </c>
      <c r="E300" s="159">
        <v>643367.1</v>
      </c>
      <c r="F300" s="159">
        <v>0</v>
      </c>
      <c r="G300" s="159">
        <v>9217.3700000000008</v>
      </c>
      <c r="H300" s="159">
        <v>0</v>
      </c>
      <c r="I300" s="159">
        <v>0</v>
      </c>
      <c r="J300" s="159">
        <v>0</v>
      </c>
      <c r="K300" s="159">
        <v>0</v>
      </c>
      <c r="L300" s="159">
        <v>634149.73</v>
      </c>
      <c r="M300" s="159">
        <v>458.2</v>
      </c>
      <c r="N300" s="159">
        <v>0</v>
      </c>
      <c r="O300" s="304">
        <v>0</v>
      </c>
      <c r="P300" s="159"/>
      <c r="Q300" s="160">
        <v>0</v>
      </c>
      <c r="R300" s="211"/>
      <c r="S300" s="161">
        <v>4578</v>
      </c>
      <c r="T300" s="159" t="s">
        <v>300</v>
      </c>
      <c r="U300" s="162">
        <v>1454</v>
      </c>
      <c r="V300" s="163">
        <v>733351.78</v>
      </c>
      <c r="W300" s="163">
        <v>0</v>
      </c>
      <c r="X300" s="163">
        <v>6136.81</v>
      </c>
      <c r="Y300" s="163">
        <v>0</v>
      </c>
      <c r="Z300" s="163">
        <v>0</v>
      </c>
      <c r="AA300" s="163">
        <v>0</v>
      </c>
      <c r="AB300" s="163">
        <v>0</v>
      </c>
      <c r="AC300" s="163">
        <f t="shared" si="44"/>
        <v>727214.97</v>
      </c>
      <c r="AD300" s="164">
        <f t="shared" si="50"/>
        <v>500.15</v>
      </c>
      <c r="AE300" s="164">
        <f t="shared" si="49"/>
        <v>0</v>
      </c>
      <c r="AF300" s="164">
        <f t="shared" si="45"/>
        <v>0</v>
      </c>
      <c r="AG300" s="164"/>
      <c r="AH300" s="165">
        <f t="shared" si="46"/>
        <v>0</v>
      </c>
      <c r="AI300" s="166"/>
      <c r="AJ300" s="157">
        <f t="shared" si="48"/>
        <v>0</v>
      </c>
      <c r="AK300" s="149"/>
      <c r="AM300" s="149"/>
    </row>
    <row r="301" spans="1:39" hidden="1" x14ac:dyDescent="0.25">
      <c r="A301" s="167">
        <f t="shared" si="47"/>
        <v>0</v>
      </c>
      <c r="B301" s="186">
        <v>4606</v>
      </c>
      <c r="C301" s="159" t="s">
        <v>301</v>
      </c>
      <c r="D301" s="159">
        <v>399</v>
      </c>
      <c r="E301" s="159">
        <v>180503.43</v>
      </c>
      <c r="F301" s="159">
        <v>0</v>
      </c>
      <c r="G301" s="159">
        <v>0</v>
      </c>
      <c r="H301" s="159">
        <v>4800</v>
      </c>
      <c r="I301" s="159">
        <v>0</v>
      </c>
      <c r="J301" s="159">
        <v>0</v>
      </c>
      <c r="K301" s="159">
        <v>0</v>
      </c>
      <c r="L301" s="159">
        <v>175703.43</v>
      </c>
      <c r="M301" s="159">
        <v>440.36</v>
      </c>
      <c r="N301" s="159">
        <v>0</v>
      </c>
      <c r="O301" s="304">
        <v>0</v>
      </c>
      <c r="P301" s="159"/>
      <c r="Q301" s="160">
        <v>0</v>
      </c>
      <c r="R301" s="211"/>
      <c r="S301" s="161">
        <v>4606</v>
      </c>
      <c r="T301" s="159" t="s">
        <v>301</v>
      </c>
      <c r="U301" s="162">
        <v>409</v>
      </c>
      <c r="V301" s="163">
        <v>189746.06</v>
      </c>
      <c r="W301" s="163">
        <v>0</v>
      </c>
      <c r="X301" s="163">
        <v>0</v>
      </c>
      <c r="Y301" s="163">
        <v>4445.43</v>
      </c>
      <c r="Z301" s="163">
        <v>0</v>
      </c>
      <c r="AA301" s="163">
        <v>0</v>
      </c>
      <c r="AB301" s="163">
        <v>0</v>
      </c>
      <c r="AC301" s="163">
        <f t="shared" si="44"/>
        <v>185300.63</v>
      </c>
      <c r="AD301" s="164">
        <f t="shared" si="50"/>
        <v>453.06</v>
      </c>
      <c r="AE301" s="164">
        <f t="shared" si="49"/>
        <v>0</v>
      </c>
      <c r="AF301" s="164">
        <f t="shared" si="45"/>
        <v>0</v>
      </c>
      <c r="AG301" s="164"/>
      <c r="AH301" s="165">
        <f t="shared" si="46"/>
        <v>0</v>
      </c>
      <c r="AI301" s="166"/>
      <c r="AJ301" s="157">
        <f t="shared" si="48"/>
        <v>0</v>
      </c>
      <c r="AK301" s="149"/>
      <c r="AM301" s="149"/>
    </row>
    <row r="302" spans="1:39" hidden="1" x14ac:dyDescent="0.25">
      <c r="A302" s="167">
        <f t="shared" si="47"/>
        <v>0</v>
      </c>
      <c r="B302" s="186">
        <v>4613</v>
      </c>
      <c r="C302" s="159" t="s">
        <v>302</v>
      </c>
      <c r="D302" s="159">
        <v>3864</v>
      </c>
      <c r="E302" s="159">
        <v>2191770.36</v>
      </c>
      <c r="F302" s="159">
        <v>0</v>
      </c>
      <c r="G302" s="159">
        <v>0</v>
      </c>
      <c r="H302" s="159">
        <v>0</v>
      </c>
      <c r="I302" s="159">
        <v>0</v>
      </c>
      <c r="J302" s="159">
        <v>0</v>
      </c>
      <c r="K302" s="159">
        <v>0</v>
      </c>
      <c r="L302" s="159">
        <v>2191770.36</v>
      </c>
      <c r="M302" s="159">
        <v>567.23</v>
      </c>
      <c r="N302" s="159">
        <v>0</v>
      </c>
      <c r="O302" s="304">
        <v>0</v>
      </c>
      <c r="P302" s="159"/>
      <c r="Q302" s="160">
        <v>0</v>
      </c>
      <c r="R302" s="211"/>
      <c r="S302" s="161">
        <v>4613</v>
      </c>
      <c r="T302" s="159" t="s">
        <v>302</v>
      </c>
      <c r="U302" s="162">
        <v>3897</v>
      </c>
      <c r="V302" s="163">
        <v>1746791.57</v>
      </c>
      <c r="W302" s="163">
        <v>0</v>
      </c>
      <c r="X302" s="163">
        <v>0</v>
      </c>
      <c r="Y302" s="163">
        <v>0</v>
      </c>
      <c r="Z302" s="163">
        <v>0</v>
      </c>
      <c r="AA302" s="163">
        <v>0</v>
      </c>
      <c r="AB302" s="163">
        <v>0</v>
      </c>
      <c r="AC302" s="163">
        <f t="shared" si="44"/>
        <v>1746791.57</v>
      </c>
      <c r="AD302" s="164">
        <f t="shared" si="50"/>
        <v>448.24</v>
      </c>
      <c r="AE302" s="164">
        <f t="shared" si="49"/>
        <v>0</v>
      </c>
      <c r="AF302" s="164">
        <f t="shared" si="45"/>
        <v>0</v>
      </c>
      <c r="AG302" s="164"/>
      <c r="AH302" s="165">
        <f t="shared" si="46"/>
        <v>0</v>
      </c>
      <c r="AI302" s="166"/>
      <c r="AJ302" s="157">
        <f t="shared" si="48"/>
        <v>0</v>
      </c>
      <c r="AK302" s="149"/>
      <c r="AM302" s="149"/>
    </row>
    <row r="303" spans="1:39" hidden="1" x14ac:dyDescent="0.25">
      <c r="A303" s="167">
        <f t="shared" si="47"/>
        <v>0</v>
      </c>
      <c r="B303" s="186">
        <v>4620</v>
      </c>
      <c r="C303" s="159" t="s">
        <v>303</v>
      </c>
      <c r="D303" s="159">
        <v>21247</v>
      </c>
      <c r="E303" s="159">
        <v>5185562.97</v>
      </c>
      <c r="F303" s="159">
        <v>0</v>
      </c>
      <c r="G303" s="159">
        <v>0</v>
      </c>
      <c r="H303" s="159">
        <v>0</v>
      </c>
      <c r="I303" s="159">
        <v>0</v>
      </c>
      <c r="J303" s="159">
        <v>0</v>
      </c>
      <c r="K303" s="159">
        <v>0</v>
      </c>
      <c r="L303" s="159">
        <v>5185562.97</v>
      </c>
      <c r="M303" s="159">
        <v>244.06</v>
      </c>
      <c r="N303" s="159">
        <v>0</v>
      </c>
      <c r="O303" s="304">
        <v>0</v>
      </c>
      <c r="P303" s="159"/>
      <c r="Q303" s="160">
        <v>0</v>
      </c>
      <c r="R303" s="211"/>
      <c r="S303" s="170">
        <v>4620</v>
      </c>
      <c r="T303" s="171" t="s">
        <v>303</v>
      </c>
      <c r="U303" s="172">
        <v>21647</v>
      </c>
      <c r="V303" s="173">
        <v>5464660.8099999996</v>
      </c>
      <c r="W303" s="173">
        <v>0</v>
      </c>
      <c r="X303" s="173">
        <v>0</v>
      </c>
      <c r="Y303" s="173">
        <v>0</v>
      </c>
      <c r="Z303" s="173">
        <v>0</v>
      </c>
      <c r="AA303" s="173">
        <v>0</v>
      </c>
      <c r="AB303" s="173">
        <v>0</v>
      </c>
      <c r="AC303" s="173">
        <f t="shared" si="44"/>
        <v>5464660.8099999996</v>
      </c>
      <c r="AD303" s="173">
        <f t="shared" si="50"/>
        <v>252.44</v>
      </c>
      <c r="AE303" s="173">
        <f t="shared" si="49"/>
        <v>0</v>
      </c>
      <c r="AF303" s="173">
        <f t="shared" si="45"/>
        <v>0</v>
      </c>
      <c r="AG303" s="173"/>
      <c r="AH303" s="165">
        <f t="shared" si="46"/>
        <v>0</v>
      </c>
      <c r="AI303" s="166"/>
      <c r="AJ303" s="157">
        <f t="shared" si="48"/>
        <v>0</v>
      </c>
      <c r="AK303" s="149"/>
      <c r="AM303" s="149"/>
    </row>
    <row r="304" spans="1:39" hidden="1" x14ac:dyDescent="0.25">
      <c r="A304" s="167">
        <f t="shared" si="47"/>
        <v>0</v>
      </c>
      <c r="B304" s="186">
        <v>4627</v>
      </c>
      <c r="C304" s="159" t="s">
        <v>304</v>
      </c>
      <c r="D304" s="159">
        <v>563</v>
      </c>
      <c r="E304" s="159">
        <v>236461.69</v>
      </c>
      <c r="F304" s="159">
        <v>0</v>
      </c>
      <c r="G304" s="159">
        <v>0</v>
      </c>
      <c r="H304" s="159">
        <v>5807</v>
      </c>
      <c r="I304" s="159">
        <v>0</v>
      </c>
      <c r="J304" s="159">
        <v>0</v>
      </c>
      <c r="K304" s="159">
        <v>0</v>
      </c>
      <c r="L304" s="159">
        <v>230654.69</v>
      </c>
      <c r="M304" s="159">
        <v>409.69</v>
      </c>
      <c r="N304" s="159">
        <v>0</v>
      </c>
      <c r="O304" s="304">
        <v>0</v>
      </c>
      <c r="P304" s="159"/>
      <c r="Q304" s="160">
        <v>0</v>
      </c>
      <c r="R304" s="211"/>
      <c r="S304" s="161">
        <v>4627</v>
      </c>
      <c r="T304" s="159" t="s">
        <v>304</v>
      </c>
      <c r="U304" s="162">
        <v>556</v>
      </c>
      <c r="V304" s="163">
        <v>255675.97</v>
      </c>
      <c r="W304" s="163">
        <v>7622</v>
      </c>
      <c r="X304" s="163">
        <v>0</v>
      </c>
      <c r="Y304" s="163">
        <v>11290.93</v>
      </c>
      <c r="Z304" s="163">
        <v>0</v>
      </c>
      <c r="AA304" s="163">
        <v>0</v>
      </c>
      <c r="AB304" s="163">
        <v>0</v>
      </c>
      <c r="AC304" s="163">
        <f t="shared" si="44"/>
        <v>236763.04</v>
      </c>
      <c r="AD304" s="164">
        <f t="shared" si="50"/>
        <v>425.83</v>
      </c>
      <c r="AE304" s="164">
        <f t="shared" si="49"/>
        <v>0</v>
      </c>
      <c r="AF304" s="164">
        <f t="shared" si="45"/>
        <v>0</v>
      </c>
      <c r="AG304" s="164"/>
      <c r="AH304" s="165">
        <f t="shared" si="46"/>
        <v>0</v>
      </c>
      <c r="AI304" s="166"/>
      <c r="AJ304" s="157">
        <f t="shared" si="48"/>
        <v>0</v>
      </c>
      <c r="AK304" s="149"/>
      <c r="AM304" s="149"/>
    </row>
    <row r="305" spans="1:39" hidden="1" x14ac:dyDescent="0.25">
      <c r="A305" s="167">
        <f t="shared" si="47"/>
        <v>0</v>
      </c>
      <c r="B305" s="186">
        <v>4634</v>
      </c>
      <c r="C305" s="159" t="s">
        <v>305</v>
      </c>
      <c r="D305" s="159">
        <v>512</v>
      </c>
      <c r="E305" s="159">
        <v>144612.69</v>
      </c>
      <c r="F305" s="159">
        <v>1105</v>
      </c>
      <c r="G305" s="159">
        <v>0</v>
      </c>
      <c r="H305" s="159">
        <v>0</v>
      </c>
      <c r="I305" s="159">
        <v>0</v>
      </c>
      <c r="J305" s="159">
        <v>0</v>
      </c>
      <c r="K305" s="159">
        <v>0</v>
      </c>
      <c r="L305" s="159">
        <v>143507.69</v>
      </c>
      <c r="M305" s="159">
        <v>280.29000000000002</v>
      </c>
      <c r="N305" s="159">
        <v>0</v>
      </c>
      <c r="O305" s="304">
        <v>0</v>
      </c>
      <c r="P305" s="159"/>
      <c r="Q305" s="160">
        <v>0</v>
      </c>
      <c r="R305" s="211"/>
      <c r="S305" s="161">
        <v>4634</v>
      </c>
      <c r="T305" s="159" t="s">
        <v>305</v>
      </c>
      <c r="U305" s="162">
        <v>542</v>
      </c>
      <c r="V305" s="163">
        <v>124202.69</v>
      </c>
      <c r="W305" s="163">
        <v>0</v>
      </c>
      <c r="X305" s="163">
        <v>0</v>
      </c>
      <c r="Y305" s="163">
        <v>0</v>
      </c>
      <c r="Z305" s="163">
        <v>0</v>
      </c>
      <c r="AA305" s="163">
        <v>0</v>
      </c>
      <c r="AB305" s="163">
        <v>0</v>
      </c>
      <c r="AC305" s="163">
        <f t="shared" si="44"/>
        <v>124202.69</v>
      </c>
      <c r="AD305" s="164">
        <f t="shared" si="50"/>
        <v>229.16</v>
      </c>
      <c r="AE305" s="164">
        <f t="shared" si="49"/>
        <v>0</v>
      </c>
      <c r="AF305" s="164">
        <f t="shared" si="45"/>
        <v>0</v>
      </c>
      <c r="AG305" s="164"/>
      <c r="AH305" s="165">
        <f t="shared" si="46"/>
        <v>0</v>
      </c>
      <c r="AI305" s="166"/>
      <c r="AJ305" s="157">
        <f t="shared" si="48"/>
        <v>0</v>
      </c>
      <c r="AK305" s="149"/>
      <c r="AM305" s="149"/>
    </row>
    <row r="306" spans="1:39" hidden="1" x14ac:dyDescent="0.25">
      <c r="A306" s="167">
        <f t="shared" si="47"/>
        <v>0</v>
      </c>
      <c r="B306" s="186">
        <v>4641</v>
      </c>
      <c r="C306" s="159" t="s">
        <v>306</v>
      </c>
      <c r="D306" s="159">
        <v>929</v>
      </c>
      <c r="E306" s="159">
        <v>518496.32</v>
      </c>
      <c r="F306" s="159">
        <v>2150</v>
      </c>
      <c r="G306" s="159">
        <v>0</v>
      </c>
      <c r="H306" s="159">
        <v>0</v>
      </c>
      <c r="I306" s="159">
        <v>0</v>
      </c>
      <c r="J306" s="159">
        <v>0</v>
      </c>
      <c r="K306" s="159">
        <v>0</v>
      </c>
      <c r="L306" s="159">
        <v>516346.32</v>
      </c>
      <c r="M306" s="159">
        <v>555.80999999999995</v>
      </c>
      <c r="N306" s="159">
        <v>0</v>
      </c>
      <c r="O306" s="304">
        <v>0</v>
      </c>
      <c r="P306" s="159"/>
      <c r="Q306" s="160">
        <v>0</v>
      </c>
      <c r="R306" s="211"/>
      <c r="S306" s="161">
        <v>4641</v>
      </c>
      <c r="T306" s="159" t="s">
        <v>306</v>
      </c>
      <c r="U306" s="162">
        <v>863</v>
      </c>
      <c r="V306" s="163">
        <v>545117.62</v>
      </c>
      <c r="W306" s="163">
        <v>1900</v>
      </c>
      <c r="X306" s="163">
        <v>0</v>
      </c>
      <c r="Y306" s="163">
        <v>0</v>
      </c>
      <c r="Z306" s="163">
        <v>0</v>
      </c>
      <c r="AA306" s="163">
        <v>0</v>
      </c>
      <c r="AB306" s="163">
        <v>0</v>
      </c>
      <c r="AC306" s="163">
        <f t="shared" si="44"/>
        <v>543217.62</v>
      </c>
      <c r="AD306" s="164">
        <f t="shared" si="50"/>
        <v>629.45000000000005</v>
      </c>
      <c r="AE306" s="164">
        <f t="shared" si="49"/>
        <v>6.15</v>
      </c>
      <c r="AF306" s="164">
        <f t="shared" si="45"/>
        <v>5307.4500000000007</v>
      </c>
      <c r="AG306" s="169">
        <f>AF306/AF$424</f>
        <v>0.20043709482623839</v>
      </c>
      <c r="AH306" s="165">
        <f t="shared" si="46"/>
        <v>2505463.6853279797</v>
      </c>
      <c r="AI306" s="166"/>
      <c r="AJ306" s="157" t="b">
        <f t="shared" si="48"/>
        <v>0</v>
      </c>
      <c r="AK306" s="149"/>
      <c r="AM306" s="149"/>
    </row>
    <row r="307" spans="1:39" hidden="1" x14ac:dyDescent="0.25">
      <c r="A307" s="167">
        <f t="shared" si="47"/>
        <v>0</v>
      </c>
      <c r="B307" s="186">
        <v>4686</v>
      </c>
      <c r="C307" s="159" t="s">
        <v>307</v>
      </c>
      <c r="D307" s="159">
        <v>324</v>
      </c>
      <c r="E307" s="159">
        <v>215228.76</v>
      </c>
      <c r="F307" s="159">
        <v>0</v>
      </c>
      <c r="G307" s="159">
        <v>0</v>
      </c>
      <c r="H307" s="159">
        <v>0</v>
      </c>
      <c r="I307" s="159">
        <v>0</v>
      </c>
      <c r="J307" s="159">
        <v>0</v>
      </c>
      <c r="K307" s="159">
        <v>0</v>
      </c>
      <c r="L307" s="159">
        <v>215228.76</v>
      </c>
      <c r="M307" s="159">
        <v>664.29</v>
      </c>
      <c r="N307" s="159">
        <v>64.8</v>
      </c>
      <c r="O307" s="304">
        <v>20995.200000000001</v>
      </c>
      <c r="P307" s="159">
        <v>111</v>
      </c>
      <c r="Q307" s="160">
        <v>17814.310000000001</v>
      </c>
      <c r="R307" s="211"/>
      <c r="S307" s="161">
        <v>4686</v>
      </c>
      <c r="T307" s="159" t="s">
        <v>307</v>
      </c>
      <c r="U307" s="162">
        <v>328</v>
      </c>
      <c r="V307" s="163">
        <v>226947.01</v>
      </c>
      <c r="W307" s="163">
        <v>0</v>
      </c>
      <c r="X307" s="163">
        <v>0</v>
      </c>
      <c r="Y307" s="163">
        <v>0</v>
      </c>
      <c r="Z307" s="163">
        <v>0</v>
      </c>
      <c r="AA307" s="163">
        <v>0</v>
      </c>
      <c r="AB307" s="163">
        <v>0</v>
      </c>
      <c r="AC307" s="163">
        <f t="shared" si="44"/>
        <v>226947.01</v>
      </c>
      <c r="AD307" s="164">
        <f t="shared" si="50"/>
        <v>691.91</v>
      </c>
      <c r="AE307" s="164">
        <f t="shared" si="49"/>
        <v>68.61</v>
      </c>
      <c r="AF307" s="164">
        <f t="shared" si="45"/>
        <v>22504.079999999998</v>
      </c>
      <c r="AG307" s="169">
        <f>AF307/AF$424</f>
        <v>0.84987186255871539</v>
      </c>
      <c r="AH307" s="165">
        <f t="shared" si="46"/>
        <v>10623398.281983942</v>
      </c>
      <c r="AI307" s="166"/>
      <c r="AJ307" s="157" t="b">
        <f t="shared" si="48"/>
        <v>0</v>
      </c>
      <c r="AK307" s="149"/>
      <c r="AM307" s="149"/>
    </row>
    <row r="308" spans="1:39" hidden="1" x14ac:dyDescent="0.25">
      <c r="A308" s="167">
        <f t="shared" si="47"/>
        <v>0</v>
      </c>
      <c r="B308" s="186">
        <v>4753</v>
      </c>
      <c r="C308" s="159" t="s">
        <v>309</v>
      </c>
      <c r="D308" s="159">
        <v>2720</v>
      </c>
      <c r="E308" s="159">
        <v>1053079.55</v>
      </c>
      <c r="F308" s="159">
        <v>104178.67</v>
      </c>
      <c r="G308" s="159">
        <v>0</v>
      </c>
      <c r="H308" s="159">
        <v>0</v>
      </c>
      <c r="I308" s="159">
        <v>0</v>
      </c>
      <c r="J308" s="159">
        <v>0</v>
      </c>
      <c r="K308" s="159">
        <v>0</v>
      </c>
      <c r="L308" s="159">
        <v>948900.88</v>
      </c>
      <c r="M308" s="159">
        <v>348.86</v>
      </c>
      <c r="N308" s="159">
        <v>0</v>
      </c>
      <c r="O308" s="304">
        <v>0</v>
      </c>
      <c r="P308" s="159"/>
      <c r="Q308" s="160">
        <v>0</v>
      </c>
      <c r="R308" s="211"/>
      <c r="S308" s="161">
        <v>4753</v>
      </c>
      <c r="T308" s="159" t="s">
        <v>309</v>
      </c>
      <c r="U308" s="162">
        <v>2761</v>
      </c>
      <c r="V308" s="163">
        <v>1235264.49</v>
      </c>
      <c r="W308" s="163">
        <v>108866.16</v>
      </c>
      <c r="X308" s="163">
        <v>0</v>
      </c>
      <c r="Y308" s="163">
        <v>0</v>
      </c>
      <c r="Z308" s="163">
        <v>0</v>
      </c>
      <c r="AA308" s="163">
        <v>0</v>
      </c>
      <c r="AB308" s="163">
        <v>0</v>
      </c>
      <c r="AC308" s="163">
        <f t="shared" si="44"/>
        <v>1126398.33</v>
      </c>
      <c r="AD308" s="164">
        <f t="shared" si="50"/>
        <v>407.97</v>
      </c>
      <c r="AE308" s="164">
        <f t="shared" si="49"/>
        <v>0</v>
      </c>
      <c r="AF308" s="164">
        <f t="shared" si="45"/>
        <v>0</v>
      </c>
      <c r="AG308" s="164"/>
      <c r="AH308" s="165">
        <f t="shared" si="46"/>
        <v>0</v>
      </c>
      <c r="AI308" s="166"/>
      <c r="AJ308" s="157">
        <f t="shared" si="48"/>
        <v>0</v>
      </c>
      <c r="AK308" s="149"/>
      <c r="AM308" s="149"/>
    </row>
    <row r="309" spans="1:39" hidden="1" x14ac:dyDescent="0.25">
      <c r="A309" s="167">
        <f t="shared" si="47"/>
        <v>0</v>
      </c>
      <c r="B309" s="186">
        <v>4760</v>
      </c>
      <c r="C309" s="159" t="s">
        <v>310</v>
      </c>
      <c r="D309" s="159">
        <v>628</v>
      </c>
      <c r="E309" s="159">
        <v>467060.13</v>
      </c>
      <c r="F309" s="159">
        <v>0</v>
      </c>
      <c r="G309" s="159">
        <v>0</v>
      </c>
      <c r="H309" s="159">
        <v>0</v>
      </c>
      <c r="I309" s="159">
        <v>0</v>
      </c>
      <c r="J309" s="159">
        <v>0</v>
      </c>
      <c r="K309" s="159">
        <v>0</v>
      </c>
      <c r="L309" s="159">
        <v>467060.13</v>
      </c>
      <c r="M309" s="159">
        <v>743.73</v>
      </c>
      <c r="N309" s="159">
        <v>144.24</v>
      </c>
      <c r="O309" s="304">
        <v>90582.720000000001</v>
      </c>
      <c r="P309" s="159">
        <v>65</v>
      </c>
      <c r="Q309" s="160">
        <v>76858.95</v>
      </c>
      <c r="R309" s="211"/>
      <c r="S309" s="161">
        <v>4760</v>
      </c>
      <c r="T309" s="159" t="s">
        <v>310</v>
      </c>
      <c r="U309" s="162">
        <v>647</v>
      </c>
      <c r="V309" s="163">
        <v>476251.86</v>
      </c>
      <c r="W309" s="163">
        <v>0</v>
      </c>
      <c r="X309" s="163">
        <v>0</v>
      </c>
      <c r="Y309" s="163">
        <v>0</v>
      </c>
      <c r="Z309" s="163">
        <v>0</v>
      </c>
      <c r="AA309" s="163">
        <v>0</v>
      </c>
      <c r="AB309" s="163">
        <v>0</v>
      </c>
      <c r="AC309" s="163">
        <f t="shared" si="44"/>
        <v>476251.86</v>
      </c>
      <c r="AD309" s="164">
        <f t="shared" si="50"/>
        <v>736.09</v>
      </c>
      <c r="AE309" s="164">
        <f t="shared" si="49"/>
        <v>112.79</v>
      </c>
      <c r="AF309" s="164">
        <f t="shared" si="45"/>
        <v>72975.13</v>
      </c>
      <c r="AG309" s="169">
        <f>AF309/AF$424</f>
        <v>2.7559229105817433</v>
      </c>
      <c r="AH309" s="165">
        <f t="shared" si="46"/>
        <v>34449036.382271789</v>
      </c>
      <c r="AI309" s="166"/>
      <c r="AJ309" s="157" t="b">
        <f t="shared" si="48"/>
        <v>0</v>
      </c>
      <c r="AK309" s="149"/>
      <c r="AM309" s="149"/>
    </row>
    <row r="310" spans="1:39" hidden="1" x14ac:dyDescent="0.25">
      <c r="A310" s="167">
        <f t="shared" si="47"/>
        <v>0</v>
      </c>
      <c r="B310" s="186">
        <v>4781</v>
      </c>
      <c r="C310" s="159" t="s">
        <v>311</v>
      </c>
      <c r="D310" s="159">
        <v>2464</v>
      </c>
      <c r="E310" s="159">
        <v>1157580.18</v>
      </c>
      <c r="F310" s="159">
        <v>0</v>
      </c>
      <c r="G310" s="159">
        <v>0</v>
      </c>
      <c r="H310" s="159">
        <v>0</v>
      </c>
      <c r="I310" s="159">
        <v>0</v>
      </c>
      <c r="J310" s="159">
        <v>0</v>
      </c>
      <c r="K310" s="159">
        <v>0</v>
      </c>
      <c r="L310" s="159">
        <v>1157580.18</v>
      </c>
      <c r="M310" s="159">
        <v>469.8</v>
      </c>
      <c r="N310" s="159">
        <v>0</v>
      </c>
      <c r="O310" s="304">
        <v>0</v>
      </c>
      <c r="P310" s="159"/>
      <c r="Q310" s="160">
        <v>0</v>
      </c>
      <c r="R310" s="211"/>
      <c r="S310" s="161">
        <v>4781</v>
      </c>
      <c r="T310" s="159" t="s">
        <v>311</v>
      </c>
      <c r="U310" s="162">
        <v>2479</v>
      </c>
      <c r="V310" s="163">
        <v>1161926.1200000001</v>
      </c>
      <c r="W310" s="163">
        <v>0</v>
      </c>
      <c r="X310" s="163">
        <v>0</v>
      </c>
      <c r="Y310" s="163">
        <v>0</v>
      </c>
      <c r="Z310" s="163">
        <v>0</v>
      </c>
      <c r="AA310" s="163">
        <v>0</v>
      </c>
      <c r="AB310" s="163">
        <v>0</v>
      </c>
      <c r="AC310" s="163">
        <f t="shared" si="44"/>
        <v>1161926.1200000001</v>
      </c>
      <c r="AD310" s="164">
        <f t="shared" si="50"/>
        <v>468.71</v>
      </c>
      <c r="AE310" s="164">
        <f t="shared" si="49"/>
        <v>0</v>
      </c>
      <c r="AF310" s="164">
        <f t="shared" si="45"/>
        <v>0</v>
      </c>
      <c r="AG310" s="164"/>
      <c r="AH310" s="165">
        <f t="shared" si="46"/>
        <v>0</v>
      </c>
      <c r="AI310" s="166"/>
      <c r="AJ310" s="157">
        <f t="shared" si="48"/>
        <v>0</v>
      </c>
      <c r="AK310" s="149"/>
      <c r="AM310" s="149"/>
    </row>
    <row r="311" spans="1:39" hidden="1" x14ac:dyDescent="0.25">
      <c r="A311" s="167">
        <f t="shared" si="47"/>
        <v>0</v>
      </c>
      <c r="B311" s="186">
        <v>4795</v>
      </c>
      <c r="C311" s="159" t="s">
        <v>312</v>
      </c>
      <c r="D311" s="159">
        <v>492</v>
      </c>
      <c r="E311" s="159">
        <v>274772.09000000003</v>
      </c>
      <c r="F311" s="159">
        <v>0</v>
      </c>
      <c r="G311" s="159">
        <v>0</v>
      </c>
      <c r="H311" s="159">
        <v>0</v>
      </c>
      <c r="I311" s="159">
        <v>0</v>
      </c>
      <c r="J311" s="159">
        <v>0</v>
      </c>
      <c r="K311" s="159">
        <v>0</v>
      </c>
      <c r="L311" s="159">
        <v>274772.09000000003</v>
      </c>
      <c r="M311" s="159">
        <v>558.48</v>
      </c>
      <c r="N311" s="159">
        <v>0</v>
      </c>
      <c r="O311" s="304">
        <v>0</v>
      </c>
      <c r="P311" s="159"/>
      <c r="Q311" s="160">
        <v>0</v>
      </c>
      <c r="R311" s="211"/>
      <c r="S311" s="161">
        <v>4795</v>
      </c>
      <c r="T311" s="159" t="s">
        <v>312</v>
      </c>
      <c r="U311" s="162">
        <v>486</v>
      </c>
      <c r="V311" s="163">
        <v>321012.01</v>
      </c>
      <c r="W311" s="163">
        <v>0</v>
      </c>
      <c r="X311" s="163">
        <v>0</v>
      </c>
      <c r="Y311" s="163">
        <v>0</v>
      </c>
      <c r="Z311" s="163">
        <v>0</v>
      </c>
      <c r="AA311" s="163">
        <v>0</v>
      </c>
      <c r="AB311" s="163">
        <v>0</v>
      </c>
      <c r="AC311" s="163">
        <f t="shared" si="44"/>
        <v>321012.01</v>
      </c>
      <c r="AD311" s="164">
        <f t="shared" si="50"/>
        <v>660.52</v>
      </c>
      <c r="AE311" s="164">
        <f t="shared" si="49"/>
        <v>37.22</v>
      </c>
      <c r="AF311" s="164">
        <f t="shared" si="45"/>
        <v>18088.919999999998</v>
      </c>
      <c r="AG311" s="169">
        <f>AF311/AF$424</f>
        <v>0.68313230898910771</v>
      </c>
      <c r="AH311" s="165">
        <f t="shared" si="46"/>
        <v>8539153.862363847</v>
      </c>
      <c r="AI311" s="166"/>
      <c r="AJ311" s="157" t="b">
        <f t="shared" si="48"/>
        <v>0</v>
      </c>
      <c r="AK311" s="149"/>
      <c r="AM311" s="149"/>
    </row>
    <row r="312" spans="1:39" hidden="1" x14ac:dyDescent="0.25">
      <c r="A312" s="167">
        <f t="shared" si="47"/>
        <v>0</v>
      </c>
      <c r="B312" s="186">
        <v>4802</v>
      </c>
      <c r="C312" s="159" t="s">
        <v>313</v>
      </c>
      <c r="D312" s="159">
        <v>2281</v>
      </c>
      <c r="E312" s="159">
        <v>1213860.2</v>
      </c>
      <c r="F312" s="159">
        <v>0</v>
      </c>
      <c r="G312" s="159">
        <v>0</v>
      </c>
      <c r="H312" s="159">
        <v>0</v>
      </c>
      <c r="I312" s="159">
        <v>0</v>
      </c>
      <c r="J312" s="159">
        <v>0</v>
      </c>
      <c r="K312" s="159">
        <v>0</v>
      </c>
      <c r="L312" s="159">
        <v>1213860.2</v>
      </c>
      <c r="M312" s="159">
        <v>532.16</v>
      </c>
      <c r="N312" s="159">
        <v>0</v>
      </c>
      <c r="O312" s="304">
        <v>0</v>
      </c>
      <c r="P312" s="159"/>
      <c r="Q312" s="160">
        <v>0</v>
      </c>
      <c r="R312" s="211"/>
      <c r="S312" s="161">
        <v>4802</v>
      </c>
      <c r="T312" s="159" t="s">
        <v>313</v>
      </c>
      <c r="U312" s="162">
        <v>2279</v>
      </c>
      <c r="V312" s="163">
        <v>1247516.47</v>
      </c>
      <c r="W312" s="163">
        <v>0</v>
      </c>
      <c r="X312" s="163">
        <v>0</v>
      </c>
      <c r="Y312" s="163">
        <v>0</v>
      </c>
      <c r="Z312" s="163">
        <v>0</v>
      </c>
      <c r="AA312" s="163">
        <v>0</v>
      </c>
      <c r="AB312" s="163">
        <v>0</v>
      </c>
      <c r="AC312" s="163">
        <f t="shared" si="44"/>
        <v>1247516.47</v>
      </c>
      <c r="AD312" s="164">
        <f t="shared" si="50"/>
        <v>547.4</v>
      </c>
      <c r="AE312" s="164">
        <f t="shared" si="49"/>
        <v>0</v>
      </c>
      <c r="AF312" s="164">
        <f t="shared" si="45"/>
        <v>0</v>
      </c>
      <c r="AG312" s="164"/>
      <c r="AH312" s="165">
        <f t="shared" si="46"/>
        <v>0</v>
      </c>
      <c r="AI312" s="166"/>
      <c r="AJ312" s="157">
        <f t="shared" si="48"/>
        <v>0</v>
      </c>
      <c r="AK312" s="149"/>
      <c r="AM312" s="149"/>
    </row>
    <row r="313" spans="1:39" hidden="1" x14ac:dyDescent="0.25">
      <c r="A313" s="167">
        <f t="shared" si="47"/>
        <v>0</v>
      </c>
      <c r="B313" s="186">
        <v>4820</v>
      </c>
      <c r="C313" s="159" t="s">
        <v>314</v>
      </c>
      <c r="D313" s="159">
        <v>407</v>
      </c>
      <c r="E313" s="159">
        <v>363963.81</v>
      </c>
      <c r="F313" s="159">
        <v>0</v>
      </c>
      <c r="G313" s="159">
        <v>0</v>
      </c>
      <c r="H313" s="159">
        <v>0</v>
      </c>
      <c r="I313" s="159">
        <v>0</v>
      </c>
      <c r="J313" s="159">
        <v>0</v>
      </c>
      <c r="K313" s="159">
        <v>0</v>
      </c>
      <c r="L313" s="159">
        <v>363963.81</v>
      </c>
      <c r="M313" s="159">
        <v>894.26</v>
      </c>
      <c r="N313" s="159">
        <v>294.77</v>
      </c>
      <c r="O313" s="304">
        <v>119971.39</v>
      </c>
      <c r="P313" s="159">
        <v>50</v>
      </c>
      <c r="Q313" s="160">
        <v>101795.08</v>
      </c>
      <c r="R313" s="211"/>
      <c r="S313" s="161">
        <v>4820</v>
      </c>
      <c r="T313" s="159" t="s">
        <v>314</v>
      </c>
      <c r="U313" s="162">
        <v>389</v>
      </c>
      <c r="V313" s="163">
        <v>374423.75</v>
      </c>
      <c r="W313" s="163">
        <v>0</v>
      </c>
      <c r="X313" s="163">
        <v>0</v>
      </c>
      <c r="Y313" s="163">
        <v>0</v>
      </c>
      <c r="Z313" s="163">
        <v>0</v>
      </c>
      <c r="AA313" s="163">
        <v>0</v>
      </c>
      <c r="AB313" s="163">
        <v>0</v>
      </c>
      <c r="AC313" s="163">
        <f t="shared" si="44"/>
        <v>374423.75</v>
      </c>
      <c r="AD313" s="164">
        <f t="shared" si="50"/>
        <v>962.53</v>
      </c>
      <c r="AE313" s="164">
        <f t="shared" si="49"/>
        <v>339.23</v>
      </c>
      <c r="AF313" s="164">
        <f t="shared" si="45"/>
        <v>131960.47</v>
      </c>
      <c r="AG313" s="169">
        <f>AF313/AF$424</f>
        <v>4.9835181186266446</v>
      </c>
      <c r="AH313" s="165">
        <f t="shared" si="46"/>
        <v>62293976.482833058</v>
      </c>
      <c r="AI313" s="166"/>
      <c r="AJ313" s="157" t="b">
        <f t="shared" si="48"/>
        <v>0</v>
      </c>
      <c r="AK313" s="149"/>
      <c r="AM313" s="149"/>
    </row>
    <row r="314" spans="1:39" hidden="1" x14ac:dyDescent="0.25">
      <c r="A314" s="167">
        <f t="shared" si="47"/>
        <v>0</v>
      </c>
      <c r="B314" s="186">
        <v>4851</v>
      </c>
      <c r="C314" s="159" t="s">
        <v>316</v>
      </c>
      <c r="D314" s="159">
        <v>1459</v>
      </c>
      <c r="E314" s="159">
        <v>728503.08</v>
      </c>
      <c r="F314" s="159">
        <v>0</v>
      </c>
      <c r="G314" s="159">
        <v>0</v>
      </c>
      <c r="H314" s="159">
        <v>0</v>
      </c>
      <c r="I314" s="159">
        <v>0</v>
      </c>
      <c r="J314" s="159">
        <v>0</v>
      </c>
      <c r="K314" s="159">
        <v>0</v>
      </c>
      <c r="L314" s="159">
        <v>728503.08</v>
      </c>
      <c r="M314" s="159">
        <v>499.32</v>
      </c>
      <c r="N314" s="159">
        <v>0</v>
      </c>
      <c r="O314" s="304">
        <v>0</v>
      </c>
      <c r="P314" s="159"/>
      <c r="Q314" s="160">
        <v>0</v>
      </c>
      <c r="R314" s="211"/>
      <c r="S314" s="161">
        <v>4851</v>
      </c>
      <c r="T314" s="159" t="s">
        <v>316</v>
      </c>
      <c r="U314" s="162">
        <v>1415</v>
      </c>
      <c r="V314" s="163">
        <v>726997.47</v>
      </c>
      <c r="W314" s="163">
        <v>0</v>
      </c>
      <c r="X314" s="163">
        <v>0</v>
      </c>
      <c r="Y314" s="163">
        <v>0</v>
      </c>
      <c r="Z314" s="163">
        <v>0</v>
      </c>
      <c r="AA314" s="163">
        <v>0</v>
      </c>
      <c r="AB314" s="163">
        <v>0</v>
      </c>
      <c r="AC314" s="163">
        <f t="shared" si="44"/>
        <v>726997.47</v>
      </c>
      <c r="AD314" s="164">
        <f t="shared" si="50"/>
        <v>513.78</v>
      </c>
      <c r="AE314" s="164">
        <f t="shared" si="49"/>
        <v>0</v>
      </c>
      <c r="AF314" s="164">
        <f t="shared" si="45"/>
        <v>0</v>
      </c>
      <c r="AG314" s="164"/>
      <c r="AH314" s="165">
        <f t="shared" si="46"/>
        <v>0</v>
      </c>
      <c r="AI314" s="166"/>
      <c r="AJ314" s="157">
        <f t="shared" si="48"/>
        <v>0</v>
      </c>
      <c r="AK314" s="149"/>
      <c r="AM314" s="149"/>
    </row>
    <row r="315" spans="1:39" hidden="1" x14ac:dyDescent="0.25">
      <c r="A315" s="167">
        <f t="shared" si="47"/>
        <v>0</v>
      </c>
      <c r="B315" s="186">
        <v>3122</v>
      </c>
      <c r="C315" s="159" t="s">
        <v>194</v>
      </c>
      <c r="D315" s="159">
        <v>432</v>
      </c>
      <c r="E315" s="159">
        <v>159295.88</v>
      </c>
      <c r="F315" s="159">
        <v>0</v>
      </c>
      <c r="G315" s="159">
        <v>0</v>
      </c>
      <c r="H315" s="159">
        <v>0</v>
      </c>
      <c r="I315" s="159">
        <v>0</v>
      </c>
      <c r="J315" s="159">
        <v>0</v>
      </c>
      <c r="K315" s="159">
        <v>0</v>
      </c>
      <c r="L315" s="159">
        <v>159295.88</v>
      </c>
      <c r="M315" s="159">
        <v>368.74</v>
      </c>
      <c r="N315" s="159">
        <v>0</v>
      </c>
      <c r="O315" s="304">
        <v>0</v>
      </c>
      <c r="P315" s="159"/>
      <c r="Q315" s="160">
        <v>0</v>
      </c>
      <c r="R315" s="211"/>
      <c r="S315" s="170">
        <v>3122</v>
      </c>
      <c r="T315" s="171" t="s">
        <v>194</v>
      </c>
      <c r="U315" s="172">
        <v>420</v>
      </c>
      <c r="V315" s="173">
        <v>160557.60999999999</v>
      </c>
      <c r="W315" s="173">
        <v>0</v>
      </c>
      <c r="X315" s="173">
        <v>0</v>
      </c>
      <c r="Y315" s="173">
        <v>0</v>
      </c>
      <c r="Z315" s="173">
        <v>0</v>
      </c>
      <c r="AA315" s="173">
        <v>0</v>
      </c>
      <c r="AB315" s="173">
        <v>0</v>
      </c>
      <c r="AC315" s="173">
        <f t="shared" si="44"/>
        <v>160557.60999999999</v>
      </c>
      <c r="AD315" s="173">
        <f t="shared" si="50"/>
        <v>382.28</v>
      </c>
      <c r="AE315" s="173">
        <f t="shared" si="49"/>
        <v>0</v>
      </c>
      <c r="AF315" s="173">
        <f t="shared" si="45"/>
        <v>0</v>
      </c>
      <c r="AG315" s="173"/>
      <c r="AH315" s="165">
        <f t="shared" si="46"/>
        <v>0</v>
      </c>
      <c r="AI315" s="166"/>
      <c r="AJ315" s="157">
        <f t="shared" si="48"/>
        <v>0</v>
      </c>
      <c r="AK315" s="149"/>
      <c r="AM315" s="149"/>
    </row>
    <row r="316" spans="1:39" hidden="1" x14ac:dyDescent="0.25">
      <c r="A316" s="167">
        <f t="shared" si="47"/>
        <v>0</v>
      </c>
      <c r="B316" s="186">
        <v>4865</v>
      </c>
      <c r="C316" s="159" t="s">
        <v>317</v>
      </c>
      <c r="D316" s="159">
        <v>455</v>
      </c>
      <c r="E316" s="159">
        <v>214914.26</v>
      </c>
      <c r="F316" s="159">
        <v>0</v>
      </c>
      <c r="G316" s="159">
        <v>0</v>
      </c>
      <c r="H316" s="159">
        <v>0</v>
      </c>
      <c r="I316" s="159">
        <v>0</v>
      </c>
      <c r="J316" s="159">
        <v>0</v>
      </c>
      <c r="K316" s="159">
        <v>0</v>
      </c>
      <c r="L316" s="159">
        <v>214914.26</v>
      </c>
      <c r="M316" s="159">
        <v>472.34</v>
      </c>
      <c r="N316" s="159">
        <v>0</v>
      </c>
      <c r="O316" s="304">
        <v>0</v>
      </c>
      <c r="P316" s="159"/>
      <c r="Q316" s="160">
        <v>0</v>
      </c>
      <c r="R316" s="211"/>
      <c r="S316" s="161">
        <v>4865</v>
      </c>
      <c r="T316" s="159" t="s">
        <v>317</v>
      </c>
      <c r="U316" s="162">
        <v>435</v>
      </c>
      <c r="V316" s="163">
        <v>279687.94</v>
      </c>
      <c r="W316" s="163">
        <v>0</v>
      </c>
      <c r="X316" s="163">
        <v>0</v>
      </c>
      <c r="Y316" s="163">
        <v>0</v>
      </c>
      <c r="Z316" s="163">
        <v>0</v>
      </c>
      <c r="AA316" s="163">
        <v>0</v>
      </c>
      <c r="AB316" s="163">
        <v>0</v>
      </c>
      <c r="AC316" s="163">
        <f t="shared" si="44"/>
        <v>279687.94</v>
      </c>
      <c r="AD316" s="164">
        <f t="shared" si="50"/>
        <v>642.96</v>
      </c>
      <c r="AE316" s="164">
        <f t="shared" si="49"/>
        <v>19.66</v>
      </c>
      <c r="AF316" s="164">
        <f t="shared" si="45"/>
        <v>8552.1</v>
      </c>
      <c r="AG316" s="169">
        <f>AF316/AF$424</f>
        <v>0.32297206354529451</v>
      </c>
      <c r="AH316" s="165">
        <f t="shared" si="46"/>
        <v>4037150.7943161814</v>
      </c>
      <c r="AI316" s="166"/>
      <c r="AJ316" s="157" t="b">
        <f t="shared" si="48"/>
        <v>0</v>
      </c>
      <c r="AK316" s="149"/>
      <c r="AM316" s="149"/>
    </row>
    <row r="317" spans="1:39" hidden="1" x14ac:dyDescent="0.25">
      <c r="A317" s="167">
        <f t="shared" si="47"/>
        <v>0</v>
      </c>
      <c r="B317" s="186">
        <v>4872</v>
      </c>
      <c r="C317" s="159" t="s">
        <v>318</v>
      </c>
      <c r="D317" s="159">
        <v>1660</v>
      </c>
      <c r="E317" s="159">
        <v>559798.18000000005</v>
      </c>
      <c r="F317" s="159">
        <v>0</v>
      </c>
      <c r="G317" s="159">
        <v>0</v>
      </c>
      <c r="H317" s="159">
        <v>0</v>
      </c>
      <c r="I317" s="159">
        <v>0</v>
      </c>
      <c r="J317" s="159">
        <v>0</v>
      </c>
      <c r="K317" s="159">
        <v>0</v>
      </c>
      <c r="L317" s="159">
        <v>559798.18000000005</v>
      </c>
      <c r="M317" s="159">
        <v>337.23</v>
      </c>
      <c r="N317" s="159">
        <v>0</v>
      </c>
      <c r="O317" s="304">
        <v>0</v>
      </c>
      <c r="P317" s="159"/>
      <c r="Q317" s="160">
        <v>0</v>
      </c>
      <c r="R317" s="211"/>
      <c r="S317" s="161">
        <v>4872</v>
      </c>
      <c r="T317" s="159" t="s">
        <v>318</v>
      </c>
      <c r="U317" s="162">
        <v>1648</v>
      </c>
      <c r="V317" s="163">
        <v>566700.11</v>
      </c>
      <c r="W317" s="163">
        <v>0</v>
      </c>
      <c r="X317" s="163">
        <v>0</v>
      </c>
      <c r="Y317" s="163">
        <v>0</v>
      </c>
      <c r="Z317" s="163">
        <v>0</v>
      </c>
      <c r="AA317" s="163">
        <v>0</v>
      </c>
      <c r="AB317" s="163">
        <v>0</v>
      </c>
      <c r="AC317" s="163">
        <f t="shared" si="44"/>
        <v>566700.11</v>
      </c>
      <c r="AD317" s="164">
        <f t="shared" si="50"/>
        <v>343.87</v>
      </c>
      <c r="AE317" s="164">
        <f t="shared" si="49"/>
        <v>0</v>
      </c>
      <c r="AF317" s="164">
        <f t="shared" si="45"/>
        <v>0</v>
      </c>
      <c r="AG317" s="164"/>
      <c r="AH317" s="165">
        <f t="shared" si="46"/>
        <v>0</v>
      </c>
      <c r="AI317" s="166"/>
      <c r="AJ317" s="157">
        <f t="shared" si="48"/>
        <v>0</v>
      </c>
      <c r="AK317" s="149"/>
      <c r="AM317" s="149"/>
    </row>
    <row r="318" spans="1:39" hidden="1" x14ac:dyDescent="0.25">
      <c r="A318" s="167">
        <f t="shared" si="47"/>
        <v>0</v>
      </c>
      <c r="B318" s="186">
        <v>4893</v>
      </c>
      <c r="C318" s="159" t="s">
        <v>319</v>
      </c>
      <c r="D318" s="159">
        <v>3211</v>
      </c>
      <c r="E318" s="159">
        <v>1325436.6599999999</v>
      </c>
      <c r="F318" s="159">
        <v>0</v>
      </c>
      <c r="G318" s="159">
        <v>27681.05</v>
      </c>
      <c r="H318" s="159">
        <v>13893.09</v>
      </c>
      <c r="I318" s="159">
        <v>0</v>
      </c>
      <c r="J318" s="159">
        <v>0</v>
      </c>
      <c r="K318" s="159">
        <v>0</v>
      </c>
      <c r="L318" s="159">
        <v>1283862.5199999998</v>
      </c>
      <c r="M318" s="159">
        <v>399.83</v>
      </c>
      <c r="N318" s="159">
        <v>0</v>
      </c>
      <c r="O318" s="304">
        <v>0</v>
      </c>
      <c r="P318" s="159"/>
      <c r="Q318" s="160">
        <v>0</v>
      </c>
      <c r="R318" s="211"/>
      <c r="S318" s="161">
        <v>4893</v>
      </c>
      <c r="T318" s="159" t="s">
        <v>319</v>
      </c>
      <c r="U318" s="162">
        <v>3299</v>
      </c>
      <c r="V318" s="163">
        <v>1510298.26</v>
      </c>
      <c r="W318" s="163">
        <v>0</v>
      </c>
      <c r="X318" s="163">
        <v>24672.01</v>
      </c>
      <c r="Y318" s="163">
        <v>17778.099999999999</v>
      </c>
      <c r="Z318" s="163">
        <v>0</v>
      </c>
      <c r="AA318" s="163">
        <v>0</v>
      </c>
      <c r="AB318" s="163">
        <v>0</v>
      </c>
      <c r="AC318" s="163">
        <f t="shared" si="44"/>
        <v>1467848.15</v>
      </c>
      <c r="AD318" s="164">
        <f t="shared" si="50"/>
        <v>444.94</v>
      </c>
      <c r="AE318" s="164">
        <f t="shared" si="49"/>
        <v>0</v>
      </c>
      <c r="AF318" s="164">
        <f t="shared" si="45"/>
        <v>0</v>
      </c>
      <c r="AG318" s="164"/>
      <c r="AH318" s="165">
        <f t="shared" si="46"/>
        <v>0</v>
      </c>
      <c r="AI318" s="166"/>
      <c r="AJ318" s="157">
        <f t="shared" si="48"/>
        <v>0</v>
      </c>
      <c r="AK318" s="149"/>
      <c r="AM318" s="149"/>
    </row>
    <row r="319" spans="1:39" hidden="1" x14ac:dyDescent="0.25">
      <c r="A319" s="167">
        <f t="shared" si="47"/>
        <v>0</v>
      </c>
      <c r="B319" s="186">
        <v>4904</v>
      </c>
      <c r="C319" s="159" t="s">
        <v>320</v>
      </c>
      <c r="D319" s="159">
        <v>525</v>
      </c>
      <c r="E319" s="159">
        <v>552582.57999999996</v>
      </c>
      <c r="F319" s="159">
        <v>0</v>
      </c>
      <c r="G319" s="159">
        <v>0</v>
      </c>
      <c r="H319" s="159">
        <v>0</v>
      </c>
      <c r="I319" s="159">
        <v>0</v>
      </c>
      <c r="J319" s="159">
        <v>0</v>
      </c>
      <c r="K319" s="159">
        <v>0</v>
      </c>
      <c r="L319" s="159">
        <v>552582.57999999996</v>
      </c>
      <c r="M319" s="159">
        <v>1052.54</v>
      </c>
      <c r="N319" s="159">
        <v>453.05</v>
      </c>
      <c r="O319" s="304">
        <v>237851.25</v>
      </c>
      <c r="P319" s="159">
        <v>15</v>
      </c>
      <c r="Q319" s="160">
        <v>201815.51</v>
      </c>
      <c r="R319" s="211"/>
      <c r="S319" s="161">
        <v>4904</v>
      </c>
      <c r="T319" s="159" t="s">
        <v>320</v>
      </c>
      <c r="U319" s="162">
        <v>556</v>
      </c>
      <c r="V319" s="163">
        <v>570010.73</v>
      </c>
      <c r="W319" s="163">
        <v>0</v>
      </c>
      <c r="X319" s="163">
        <v>0</v>
      </c>
      <c r="Y319" s="163">
        <v>0</v>
      </c>
      <c r="Z319" s="163">
        <v>0</v>
      </c>
      <c r="AA319" s="163">
        <v>0</v>
      </c>
      <c r="AB319" s="163">
        <v>0</v>
      </c>
      <c r="AC319" s="163">
        <f t="shared" si="44"/>
        <v>570010.73</v>
      </c>
      <c r="AD319" s="164">
        <f t="shared" si="50"/>
        <v>1025.2</v>
      </c>
      <c r="AE319" s="164">
        <f t="shared" si="49"/>
        <v>401.9</v>
      </c>
      <c r="AF319" s="164">
        <f t="shared" si="45"/>
        <v>223456.4</v>
      </c>
      <c r="AG319" s="169">
        <f>AF319/AF$424</f>
        <v>8.4388833877530356</v>
      </c>
      <c r="AH319" s="165">
        <f t="shared" si="46"/>
        <v>105486042.34691295</v>
      </c>
      <c r="AI319" s="166"/>
      <c r="AJ319" s="157" t="b">
        <f t="shared" si="48"/>
        <v>0</v>
      </c>
      <c r="AK319" s="149"/>
      <c r="AM319" s="149"/>
    </row>
    <row r="320" spans="1:39" hidden="1" x14ac:dyDescent="0.25">
      <c r="A320" s="167">
        <f t="shared" si="47"/>
        <v>0</v>
      </c>
      <c r="B320" s="186">
        <v>5523</v>
      </c>
      <c r="C320" s="159" t="s">
        <v>350</v>
      </c>
      <c r="D320" s="159">
        <v>1293</v>
      </c>
      <c r="E320" s="159">
        <v>840725.53</v>
      </c>
      <c r="F320" s="159">
        <v>0</v>
      </c>
      <c r="G320" s="159">
        <v>0</v>
      </c>
      <c r="H320" s="159">
        <v>0</v>
      </c>
      <c r="I320" s="159">
        <v>0</v>
      </c>
      <c r="J320" s="159">
        <v>0</v>
      </c>
      <c r="K320" s="159">
        <v>0</v>
      </c>
      <c r="L320" s="159">
        <v>840725.53</v>
      </c>
      <c r="M320" s="159">
        <v>650.21</v>
      </c>
      <c r="N320" s="159">
        <v>50.72</v>
      </c>
      <c r="O320" s="304">
        <v>65580.959999999992</v>
      </c>
      <c r="P320" s="159">
        <v>81</v>
      </c>
      <c r="Q320" s="160">
        <v>55645.09</v>
      </c>
      <c r="R320" s="211"/>
      <c r="S320" s="161">
        <v>5523</v>
      </c>
      <c r="T320" s="159" t="s">
        <v>350</v>
      </c>
      <c r="U320" s="162">
        <v>1277</v>
      </c>
      <c r="V320" s="163">
        <v>910819.91</v>
      </c>
      <c r="W320" s="163">
        <v>0</v>
      </c>
      <c r="X320" s="163">
        <v>0</v>
      </c>
      <c r="Y320" s="163">
        <v>0</v>
      </c>
      <c r="Z320" s="163">
        <v>0</v>
      </c>
      <c r="AA320" s="163">
        <v>0</v>
      </c>
      <c r="AB320" s="163">
        <v>0</v>
      </c>
      <c r="AC320" s="163">
        <f t="shared" si="44"/>
        <v>910819.91</v>
      </c>
      <c r="AD320" s="164">
        <f t="shared" si="50"/>
        <v>713.25</v>
      </c>
      <c r="AE320" s="164">
        <f t="shared" si="49"/>
        <v>89.95</v>
      </c>
      <c r="AF320" s="164">
        <f t="shared" si="45"/>
        <v>114866.15000000001</v>
      </c>
      <c r="AG320" s="169">
        <f>AF320/AF$424</f>
        <v>4.3379471120547386</v>
      </c>
      <c r="AH320" s="165">
        <f t="shared" si="46"/>
        <v>54224338.90068423</v>
      </c>
      <c r="AI320" s="166"/>
      <c r="AJ320" s="157" t="b">
        <f t="shared" si="48"/>
        <v>0</v>
      </c>
      <c r="AK320" s="149"/>
      <c r="AM320" s="149"/>
    </row>
    <row r="321" spans="1:39" hidden="1" x14ac:dyDescent="0.25">
      <c r="A321" s="167">
        <f t="shared" si="47"/>
        <v>0</v>
      </c>
      <c r="B321" s="186">
        <v>3850</v>
      </c>
      <c r="C321" s="159" t="s">
        <v>244</v>
      </c>
      <c r="D321" s="159">
        <v>699</v>
      </c>
      <c r="E321" s="159">
        <v>319458.25</v>
      </c>
      <c r="F321" s="159">
        <v>0</v>
      </c>
      <c r="G321" s="159">
        <v>0</v>
      </c>
      <c r="H321" s="159">
        <v>0</v>
      </c>
      <c r="I321" s="159">
        <v>0</v>
      </c>
      <c r="J321" s="159">
        <v>0</v>
      </c>
      <c r="K321" s="159">
        <v>0</v>
      </c>
      <c r="L321" s="159">
        <v>319458.25</v>
      </c>
      <c r="M321" s="159">
        <v>457.02</v>
      </c>
      <c r="N321" s="159">
        <v>0</v>
      </c>
      <c r="O321" s="304">
        <v>0</v>
      </c>
      <c r="P321" s="159"/>
      <c r="Q321" s="160">
        <v>0</v>
      </c>
      <c r="R321" s="211"/>
      <c r="S321" s="161">
        <v>3850</v>
      </c>
      <c r="T321" s="159" t="s">
        <v>244</v>
      </c>
      <c r="U321" s="162">
        <v>716</v>
      </c>
      <c r="V321" s="163">
        <v>325096.92</v>
      </c>
      <c r="W321" s="163">
        <v>0</v>
      </c>
      <c r="X321" s="163">
        <v>0</v>
      </c>
      <c r="Y321" s="163">
        <v>0</v>
      </c>
      <c r="Z321" s="163">
        <v>0</v>
      </c>
      <c r="AA321" s="163">
        <v>0</v>
      </c>
      <c r="AB321" s="163">
        <v>0</v>
      </c>
      <c r="AC321" s="163">
        <f t="shared" si="44"/>
        <v>325096.92</v>
      </c>
      <c r="AD321" s="164">
        <f t="shared" ref="AD321:AD352" si="51">ROUND((AC321/U321),2)</f>
        <v>454.05</v>
      </c>
      <c r="AE321" s="164">
        <f t="shared" si="49"/>
        <v>0</v>
      </c>
      <c r="AF321" s="164">
        <f t="shared" si="45"/>
        <v>0</v>
      </c>
      <c r="AG321" s="164"/>
      <c r="AH321" s="165">
        <f t="shared" si="46"/>
        <v>0</v>
      </c>
      <c r="AI321" s="166"/>
      <c r="AJ321" s="157">
        <f t="shared" si="48"/>
        <v>0</v>
      </c>
      <c r="AK321" s="149"/>
      <c r="AM321" s="149"/>
    </row>
    <row r="322" spans="1:39" hidden="1" x14ac:dyDescent="0.25">
      <c r="A322" s="167">
        <f t="shared" si="47"/>
        <v>0</v>
      </c>
      <c r="B322" s="186">
        <v>4956</v>
      </c>
      <c r="C322" s="159" t="s">
        <v>321</v>
      </c>
      <c r="D322" s="159">
        <v>975</v>
      </c>
      <c r="E322" s="159">
        <v>532746.74</v>
      </c>
      <c r="F322" s="159">
        <v>0</v>
      </c>
      <c r="G322" s="159">
        <v>0</v>
      </c>
      <c r="H322" s="159">
        <v>0</v>
      </c>
      <c r="I322" s="159">
        <v>0</v>
      </c>
      <c r="J322" s="159">
        <v>0</v>
      </c>
      <c r="K322" s="159">
        <v>0</v>
      </c>
      <c r="L322" s="159">
        <v>532746.74</v>
      </c>
      <c r="M322" s="159">
        <v>546.41</v>
      </c>
      <c r="N322" s="159">
        <v>0</v>
      </c>
      <c r="O322" s="304">
        <v>0</v>
      </c>
      <c r="P322" s="159"/>
      <c r="Q322" s="160">
        <v>0</v>
      </c>
      <c r="R322" s="211"/>
      <c r="S322" s="161">
        <v>4956</v>
      </c>
      <c r="T322" s="159" t="s">
        <v>321</v>
      </c>
      <c r="U322" s="162">
        <v>945</v>
      </c>
      <c r="V322" s="163">
        <v>595934.47</v>
      </c>
      <c r="W322" s="163">
        <v>0</v>
      </c>
      <c r="X322" s="163">
        <v>0</v>
      </c>
      <c r="Y322" s="163">
        <v>1055</v>
      </c>
      <c r="Z322" s="163">
        <v>0</v>
      </c>
      <c r="AA322" s="163">
        <v>0</v>
      </c>
      <c r="AB322" s="163">
        <v>0</v>
      </c>
      <c r="AC322" s="163">
        <f t="shared" ref="AC322:AC385" si="52">V322-W322-X322-Y322-Z322-AA322-AB322</f>
        <v>594879.47</v>
      </c>
      <c r="AD322" s="164">
        <f t="shared" si="51"/>
        <v>629.5</v>
      </c>
      <c r="AE322" s="164">
        <f t="shared" si="49"/>
        <v>6.2</v>
      </c>
      <c r="AF322" s="164">
        <f t="shared" ref="AF322:AF385" si="53">U322*AE322</f>
        <v>5859</v>
      </c>
      <c r="AG322" s="169">
        <f>AF322/AF$424</f>
        <v>0.22126651001647318</v>
      </c>
      <c r="AH322" s="165">
        <f t="shared" ref="AH322:AH385" si="54">AG322*AH$426</f>
        <v>2765831.375205915</v>
      </c>
      <c r="AI322" s="166"/>
      <c r="AJ322" s="157" t="b">
        <f t="shared" si="48"/>
        <v>0</v>
      </c>
      <c r="AK322" s="149"/>
      <c r="AM322" s="149"/>
    </row>
    <row r="323" spans="1:39" hidden="1" x14ac:dyDescent="0.25">
      <c r="A323" s="167">
        <f t="shared" ref="A323:A386" si="55">B323-S323</f>
        <v>0</v>
      </c>
      <c r="B323" s="186">
        <v>4963</v>
      </c>
      <c r="C323" s="159" t="s">
        <v>322</v>
      </c>
      <c r="D323" s="159">
        <v>568</v>
      </c>
      <c r="E323" s="159">
        <v>312076.13</v>
      </c>
      <c r="F323" s="159">
        <v>38309.81</v>
      </c>
      <c r="G323" s="159">
        <v>0</v>
      </c>
      <c r="H323" s="159">
        <v>0</v>
      </c>
      <c r="I323" s="159">
        <v>0</v>
      </c>
      <c r="J323" s="159">
        <v>0</v>
      </c>
      <c r="K323" s="159">
        <v>0</v>
      </c>
      <c r="L323" s="159">
        <v>273766.32</v>
      </c>
      <c r="M323" s="159">
        <v>481.98</v>
      </c>
      <c r="N323" s="159">
        <v>0</v>
      </c>
      <c r="O323" s="304">
        <v>0</v>
      </c>
      <c r="P323" s="159"/>
      <c r="Q323" s="160">
        <v>0</v>
      </c>
      <c r="R323" s="211"/>
      <c r="S323" s="161">
        <v>4963</v>
      </c>
      <c r="T323" s="159" t="s">
        <v>322</v>
      </c>
      <c r="U323" s="162">
        <v>556</v>
      </c>
      <c r="V323" s="163">
        <v>469317.82</v>
      </c>
      <c r="W323" s="163">
        <v>47461.32</v>
      </c>
      <c r="X323" s="163">
        <v>0</v>
      </c>
      <c r="Y323" s="163">
        <v>0</v>
      </c>
      <c r="Z323" s="163">
        <v>0</v>
      </c>
      <c r="AA323" s="163">
        <v>0</v>
      </c>
      <c r="AB323" s="163">
        <v>0</v>
      </c>
      <c r="AC323" s="163">
        <f t="shared" si="52"/>
        <v>421856.5</v>
      </c>
      <c r="AD323" s="164">
        <f t="shared" si="51"/>
        <v>758.73</v>
      </c>
      <c r="AE323" s="164">
        <f t="shared" si="49"/>
        <v>135.43</v>
      </c>
      <c r="AF323" s="164">
        <f t="shared" si="53"/>
        <v>75299.08</v>
      </c>
      <c r="AG323" s="169">
        <f>AF323/AF$424</f>
        <v>2.8436874277267821</v>
      </c>
      <c r="AH323" s="165">
        <f t="shared" si="54"/>
        <v>35546092.846584775</v>
      </c>
      <c r="AI323" s="166"/>
      <c r="AJ323" s="157" t="b">
        <f t="shared" ref="AJ323:AJ386" si="56">IF(AH323=0,Q323)</f>
        <v>0</v>
      </c>
      <c r="AK323" s="149"/>
      <c r="AM323" s="149"/>
    </row>
    <row r="324" spans="1:39" hidden="1" x14ac:dyDescent="0.25">
      <c r="A324" s="167">
        <f t="shared" si="55"/>
        <v>0</v>
      </c>
      <c r="B324" s="186">
        <v>1673</v>
      </c>
      <c r="C324" s="159" t="s">
        <v>105</v>
      </c>
      <c r="D324" s="159">
        <v>610</v>
      </c>
      <c r="E324" s="159">
        <v>384301.64</v>
      </c>
      <c r="F324" s="159">
        <v>0</v>
      </c>
      <c r="G324" s="159">
        <v>0</v>
      </c>
      <c r="H324" s="159">
        <v>0</v>
      </c>
      <c r="I324" s="159">
        <v>0</v>
      </c>
      <c r="J324" s="159">
        <v>0</v>
      </c>
      <c r="K324" s="159">
        <v>0</v>
      </c>
      <c r="L324" s="159">
        <v>384301.64</v>
      </c>
      <c r="M324" s="159">
        <v>630</v>
      </c>
      <c r="N324" s="159">
        <v>30.51</v>
      </c>
      <c r="O324" s="304">
        <v>18611.100000000002</v>
      </c>
      <c r="P324" s="159">
        <v>113</v>
      </c>
      <c r="Q324" s="160">
        <v>15791.42</v>
      </c>
      <c r="R324" s="211"/>
      <c r="S324" s="161">
        <v>1673</v>
      </c>
      <c r="T324" s="159" t="s">
        <v>105</v>
      </c>
      <c r="U324" s="162">
        <v>604</v>
      </c>
      <c r="V324" s="163">
        <v>388400.73</v>
      </c>
      <c r="W324" s="163">
        <v>0</v>
      </c>
      <c r="X324" s="163">
        <v>0</v>
      </c>
      <c r="Y324" s="163">
        <v>0</v>
      </c>
      <c r="Z324" s="163">
        <v>0</v>
      </c>
      <c r="AA324" s="163">
        <v>0</v>
      </c>
      <c r="AB324" s="163">
        <v>0</v>
      </c>
      <c r="AC324" s="163">
        <f t="shared" si="52"/>
        <v>388400.73</v>
      </c>
      <c r="AD324" s="164">
        <f t="shared" si="51"/>
        <v>643.04999999999995</v>
      </c>
      <c r="AE324" s="164">
        <f t="shared" ref="AE324:AE387" si="57">MAX(ROUND((AD324-AE$2),2),0)</f>
        <v>19.75</v>
      </c>
      <c r="AF324" s="164">
        <f t="shared" si="53"/>
        <v>11929</v>
      </c>
      <c r="AG324" s="169">
        <f>AF324/AF$424</f>
        <v>0.45050148455137545</v>
      </c>
      <c r="AH324" s="165">
        <f t="shared" si="54"/>
        <v>5631268.5568921929</v>
      </c>
      <c r="AI324" s="166"/>
      <c r="AJ324" s="157" t="b">
        <f t="shared" si="56"/>
        <v>0</v>
      </c>
      <c r="AK324" s="149"/>
      <c r="AM324" s="149"/>
    </row>
    <row r="325" spans="1:39" hidden="1" x14ac:dyDescent="0.25">
      <c r="A325" s="167">
        <f t="shared" si="55"/>
        <v>0</v>
      </c>
      <c r="B325" s="186">
        <v>2422</v>
      </c>
      <c r="C325" s="159" t="s">
        <v>146</v>
      </c>
      <c r="D325" s="159">
        <v>1591</v>
      </c>
      <c r="E325" s="159">
        <v>551366.68999999994</v>
      </c>
      <c r="F325" s="159">
        <v>8806.02</v>
      </c>
      <c r="G325" s="159">
        <v>0</v>
      </c>
      <c r="H325" s="159">
        <v>3357.32</v>
      </c>
      <c r="I325" s="159">
        <v>0</v>
      </c>
      <c r="J325" s="159">
        <v>0</v>
      </c>
      <c r="K325" s="159">
        <v>0</v>
      </c>
      <c r="L325" s="159">
        <v>539203.35</v>
      </c>
      <c r="M325" s="159">
        <v>338.91</v>
      </c>
      <c r="N325" s="159">
        <v>0</v>
      </c>
      <c r="O325" s="304">
        <v>0</v>
      </c>
      <c r="P325" s="159"/>
      <c r="Q325" s="160">
        <v>0</v>
      </c>
      <c r="R325" s="211"/>
      <c r="S325" s="161">
        <v>2422</v>
      </c>
      <c r="T325" s="159" t="s">
        <v>146</v>
      </c>
      <c r="U325" s="162">
        <v>1618</v>
      </c>
      <c r="V325" s="163">
        <v>615262.93999999994</v>
      </c>
      <c r="W325" s="163">
        <v>14085.46</v>
      </c>
      <c r="X325" s="163">
        <v>0</v>
      </c>
      <c r="Y325" s="163">
        <v>3324.94</v>
      </c>
      <c r="Z325" s="163">
        <v>0</v>
      </c>
      <c r="AA325" s="163">
        <v>0</v>
      </c>
      <c r="AB325" s="163">
        <v>0</v>
      </c>
      <c r="AC325" s="163">
        <f t="shared" si="52"/>
        <v>597852.54</v>
      </c>
      <c r="AD325" s="164">
        <f t="shared" si="51"/>
        <v>369.5</v>
      </c>
      <c r="AE325" s="164">
        <f t="shared" si="57"/>
        <v>0</v>
      </c>
      <c r="AF325" s="164">
        <f t="shared" si="53"/>
        <v>0</v>
      </c>
      <c r="AG325" s="164"/>
      <c r="AH325" s="165">
        <f t="shared" si="54"/>
        <v>0</v>
      </c>
      <c r="AI325" s="166"/>
      <c r="AJ325" s="157">
        <f t="shared" si="56"/>
        <v>0</v>
      </c>
      <c r="AK325" s="149"/>
      <c r="AM325" s="149"/>
    </row>
    <row r="326" spans="1:39" hidden="1" x14ac:dyDescent="0.25">
      <c r="A326" s="167">
        <f t="shared" si="55"/>
        <v>0</v>
      </c>
      <c r="B326" s="186">
        <v>5019</v>
      </c>
      <c r="C326" s="159" t="s">
        <v>324</v>
      </c>
      <c r="D326" s="159">
        <v>1150</v>
      </c>
      <c r="E326" s="159">
        <v>603400.04</v>
      </c>
      <c r="F326" s="159">
        <v>0</v>
      </c>
      <c r="G326" s="159">
        <v>257.45999999999998</v>
      </c>
      <c r="H326" s="159">
        <v>0</v>
      </c>
      <c r="I326" s="159">
        <v>0</v>
      </c>
      <c r="J326" s="159">
        <v>0</v>
      </c>
      <c r="K326" s="159">
        <v>0</v>
      </c>
      <c r="L326" s="159">
        <v>603142.58000000007</v>
      </c>
      <c r="M326" s="159">
        <v>524.47</v>
      </c>
      <c r="N326" s="159">
        <v>0</v>
      </c>
      <c r="O326" s="304">
        <v>0</v>
      </c>
      <c r="P326" s="159"/>
      <c r="Q326" s="160">
        <v>0</v>
      </c>
      <c r="R326" s="211"/>
      <c r="S326" s="161">
        <v>5019</v>
      </c>
      <c r="T326" s="159" t="s">
        <v>324</v>
      </c>
      <c r="U326" s="162">
        <v>1144</v>
      </c>
      <c r="V326" s="163">
        <v>643505.81000000006</v>
      </c>
      <c r="W326" s="163">
        <v>0</v>
      </c>
      <c r="X326" s="163">
        <v>0</v>
      </c>
      <c r="Y326" s="163">
        <v>0</v>
      </c>
      <c r="Z326" s="163">
        <v>0</v>
      </c>
      <c r="AA326" s="163">
        <v>0</v>
      </c>
      <c r="AB326" s="163">
        <v>0</v>
      </c>
      <c r="AC326" s="163">
        <f t="shared" si="52"/>
        <v>643505.81000000006</v>
      </c>
      <c r="AD326" s="164">
        <f t="shared" si="51"/>
        <v>562.51</v>
      </c>
      <c r="AE326" s="164">
        <f t="shared" si="57"/>
        <v>0</v>
      </c>
      <c r="AF326" s="164">
        <f t="shared" si="53"/>
        <v>0</v>
      </c>
      <c r="AG326" s="164"/>
      <c r="AH326" s="165">
        <f t="shared" si="54"/>
        <v>0</v>
      </c>
      <c r="AI326" s="166"/>
      <c r="AJ326" s="157">
        <f t="shared" si="56"/>
        <v>0</v>
      </c>
      <c r="AK326" s="149"/>
      <c r="AM326" s="149"/>
    </row>
    <row r="327" spans="1:39" hidden="1" x14ac:dyDescent="0.25">
      <c r="A327" s="167">
        <f t="shared" si="55"/>
        <v>0</v>
      </c>
      <c r="B327" s="186">
        <v>5026</v>
      </c>
      <c r="C327" s="159" t="s">
        <v>325</v>
      </c>
      <c r="D327" s="159">
        <v>829</v>
      </c>
      <c r="E327" s="159">
        <v>74330.89</v>
      </c>
      <c r="F327" s="159">
        <v>0</v>
      </c>
      <c r="G327" s="159">
        <v>0</v>
      </c>
      <c r="H327" s="159">
        <v>0</v>
      </c>
      <c r="I327" s="159">
        <v>0</v>
      </c>
      <c r="J327" s="159">
        <v>0</v>
      </c>
      <c r="K327" s="159">
        <v>0</v>
      </c>
      <c r="L327" s="159">
        <v>74330.89</v>
      </c>
      <c r="M327" s="159">
        <v>89.66</v>
      </c>
      <c r="N327" s="159">
        <v>0</v>
      </c>
      <c r="O327" s="304">
        <v>0</v>
      </c>
      <c r="P327" s="159"/>
      <c r="Q327" s="160">
        <v>0</v>
      </c>
      <c r="R327" s="211"/>
      <c r="S327" s="170">
        <v>5026</v>
      </c>
      <c r="T327" s="171" t="s">
        <v>325</v>
      </c>
      <c r="U327" s="172">
        <v>847</v>
      </c>
      <c r="V327" s="173">
        <v>78294.720000000001</v>
      </c>
      <c r="W327" s="173">
        <v>0</v>
      </c>
      <c r="X327" s="173">
        <v>0</v>
      </c>
      <c r="Y327" s="173">
        <v>0</v>
      </c>
      <c r="Z327" s="173">
        <v>0</v>
      </c>
      <c r="AA327" s="173">
        <v>0</v>
      </c>
      <c r="AB327" s="173">
        <v>0</v>
      </c>
      <c r="AC327" s="173">
        <f t="shared" si="52"/>
        <v>78294.720000000001</v>
      </c>
      <c r="AD327" s="173">
        <f t="shared" si="51"/>
        <v>92.44</v>
      </c>
      <c r="AE327" s="173">
        <f t="shared" si="57"/>
        <v>0</v>
      </c>
      <c r="AF327" s="173">
        <f t="shared" si="53"/>
        <v>0</v>
      </c>
      <c r="AG327" s="173"/>
      <c r="AH327" s="165">
        <f t="shared" si="54"/>
        <v>0</v>
      </c>
      <c r="AI327" s="166"/>
      <c r="AJ327" s="157">
        <f t="shared" si="56"/>
        <v>0</v>
      </c>
      <c r="AK327" s="149"/>
      <c r="AM327" s="149"/>
    </row>
    <row r="328" spans="1:39" hidden="1" x14ac:dyDescent="0.25">
      <c r="A328" s="167">
        <f t="shared" si="55"/>
        <v>0</v>
      </c>
      <c r="B328" s="186">
        <v>5068</v>
      </c>
      <c r="C328" s="159" t="s">
        <v>327</v>
      </c>
      <c r="D328" s="159">
        <v>1092</v>
      </c>
      <c r="E328" s="159">
        <v>405030.36</v>
      </c>
      <c r="F328" s="159">
        <v>0</v>
      </c>
      <c r="G328" s="159">
        <v>0</v>
      </c>
      <c r="H328" s="159">
        <v>0</v>
      </c>
      <c r="I328" s="159">
        <v>0</v>
      </c>
      <c r="J328" s="159">
        <v>0</v>
      </c>
      <c r="K328" s="159">
        <v>0</v>
      </c>
      <c r="L328" s="159">
        <v>405030.36</v>
      </c>
      <c r="M328" s="159">
        <v>370.91</v>
      </c>
      <c r="N328" s="159">
        <v>0</v>
      </c>
      <c r="O328" s="304">
        <v>0</v>
      </c>
      <c r="P328" s="159"/>
      <c r="Q328" s="160">
        <v>0</v>
      </c>
      <c r="R328" s="211"/>
      <c r="S328" s="170">
        <v>5068</v>
      </c>
      <c r="T328" s="171" t="s">
        <v>327</v>
      </c>
      <c r="U328" s="172">
        <v>1119</v>
      </c>
      <c r="V328" s="173">
        <v>410299.76</v>
      </c>
      <c r="W328" s="173">
        <v>0</v>
      </c>
      <c r="X328" s="173">
        <v>0</v>
      </c>
      <c r="Y328" s="173">
        <v>0</v>
      </c>
      <c r="Z328" s="173">
        <v>0</v>
      </c>
      <c r="AA328" s="173">
        <v>0</v>
      </c>
      <c r="AB328" s="173">
        <v>0</v>
      </c>
      <c r="AC328" s="173">
        <f t="shared" si="52"/>
        <v>410299.76</v>
      </c>
      <c r="AD328" s="173">
        <f t="shared" si="51"/>
        <v>366.67</v>
      </c>
      <c r="AE328" s="173">
        <f t="shared" si="57"/>
        <v>0</v>
      </c>
      <c r="AF328" s="173">
        <f t="shared" si="53"/>
        <v>0</v>
      </c>
      <c r="AG328" s="173"/>
      <c r="AH328" s="165">
        <f t="shared" si="54"/>
        <v>0</v>
      </c>
      <c r="AI328" s="166"/>
      <c r="AJ328" s="157">
        <f t="shared" si="56"/>
        <v>0</v>
      </c>
      <c r="AK328" s="149"/>
      <c r="AM328" s="149"/>
    </row>
    <row r="329" spans="1:39" hidden="1" x14ac:dyDescent="0.25">
      <c r="A329" s="167">
        <f t="shared" si="55"/>
        <v>0</v>
      </c>
      <c r="B329" s="186">
        <v>5100</v>
      </c>
      <c r="C329" s="159" t="s">
        <v>328</v>
      </c>
      <c r="D329" s="159">
        <v>2734</v>
      </c>
      <c r="E329" s="159">
        <v>1123730.8</v>
      </c>
      <c r="F329" s="159">
        <v>1100</v>
      </c>
      <c r="G329" s="159">
        <v>0</v>
      </c>
      <c r="H329" s="159">
        <v>0</v>
      </c>
      <c r="I329" s="159">
        <v>0</v>
      </c>
      <c r="J329" s="159">
        <v>0</v>
      </c>
      <c r="K329" s="159">
        <v>0</v>
      </c>
      <c r="L329" s="159">
        <v>1122630.8</v>
      </c>
      <c r="M329" s="159">
        <v>410.62</v>
      </c>
      <c r="N329" s="159">
        <v>0</v>
      </c>
      <c r="O329" s="304">
        <v>0</v>
      </c>
      <c r="P329" s="159"/>
      <c r="Q329" s="160">
        <v>0</v>
      </c>
      <c r="R329" s="211"/>
      <c r="S329" s="161">
        <v>5100</v>
      </c>
      <c r="T329" s="159" t="s">
        <v>328</v>
      </c>
      <c r="U329" s="162">
        <v>2759</v>
      </c>
      <c r="V329" s="163">
        <v>1113397.1499999999</v>
      </c>
      <c r="W329" s="163">
        <v>900</v>
      </c>
      <c r="X329" s="163">
        <v>0</v>
      </c>
      <c r="Y329" s="163">
        <v>0</v>
      </c>
      <c r="Z329" s="163">
        <v>0</v>
      </c>
      <c r="AA329" s="163">
        <v>0</v>
      </c>
      <c r="AB329" s="163">
        <v>0</v>
      </c>
      <c r="AC329" s="163">
        <f t="shared" si="52"/>
        <v>1112497.1499999999</v>
      </c>
      <c r="AD329" s="164">
        <f t="shared" si="51"/>
        <v>403.22</v>
      </c>
      <c r="AE329" s="164">
        <f t="shared" si="57"/>
        <v>0</v>
      </c>
      <c r="AF329" s="164">
        <f t="shared" si="53"/>
        <v>0</v>
      </c>
      <c r="AG329" s="164"/>
      <c r="AH329" s="165">
        <f t="shared" si="54"/>
        <v>0</v>
      </c>
      <c r="AI329" s="166"/>
      <c r="AJ329" s="157">
        <f t="shared" si="56"/>
        <v>0</v>
      </c>
      <c r="AK329" s="149"/>
      <c r="AM329" s="149"/>
    </row>
    <row r="330" spans="1:39" hidden="1" x14ac:dyDescent="0.25">
      <c r="A330" s="167">
        <f t="shared" si="55"/>
        <v>0</v>
      </c>
      <c r="B330" s="186">
        <v>5124</v>
      </c>
      <c r="C330" s="159" t="s">
        <v>329</v>
      </c>
      <c r="D330" s="159">
        <v>298</v>
      </c>
      <c r="E330" s="159">
        <v>259822.78</v>
      </c>
      <c r="F330" s="159">
        <v>0</v>
      </c>
      <c r="G330" s="159">
        <v>0</v>
      </c>
      <c r="H330" s="159">
        <v>0</v>
      </c>
      <c r="I330" s="159">
        <v>0</v>
      </c>
      <c r="J330" s="159">
        <v>0</v>
      </c>
      <c r="K330" s="159">
        <v>0</v>
      </c>
      <c r="L330" s="159">
        <v>259822.78</v>
      </c>
      <c r="M330" s="159">
        <v>871.89</v>
      </c>
      <c r="N330" s="159">
        <v>272.39999999999998</v>
      </c>
      <c r="O330" s="304">
        <v>81175.199999999997</v>
      </c>
      <c r="P330" s="159">
        <v>69</v>
      </c>
      <c r="Q330" s="160">
        <v>68876.72</v>
      </c>
      <c r="R330" s="211"/>
      <c r="S330" s="161">
        <v>5124</v>
      </c>
      <c r="T330" s="159" t="s">
        <v>329</v>
      </c>
      <c r="U330" s="162">
        <v>295</v>
      </c>
      <c r="V330" s="163">
        <v>264335.83</v>
      </c>
      <c r="W330" s="163">
        <v>0</v>
      </c>
      <c r="X330" s="163">
        <v>0</v>
      </c>
      <c r="Y330" s="163">
        <v>0</v>
      </c>
      <c r="Z330" s="163">
        <v>0</v>
      </c>
      <c r="AA330" s="163">
        <v>0</v>
      </c>
      <c r="AB330" s="163">
        <v>0</v>
      </c>
      <c r="AC330" s="163">
        <f t="shared" si="52"/>
        <v>264335.83</v>
      </c>
      <c r="AD330" s="164">
        <f t="shared" si="51"/>
        <v>896.05</v>
      </c>
      <c r="AE330" s="164">
        <f t="shared" si="57"/>
        <v>272.75</v>
      </c>
      <c r="AF330" s="164">
        <f t="shared" si="53"/>
        <v>80461.25</v>
      </c>
      <c r="AG330" s="169">
        <f>AF330/AF$424</f>
        <v>3.0386379892580564</v>
      </c>
      <c r="AH330" s="165">
        <f t="shared" si="54"/>
        <v>37982974.865725704</v>
      </c>
      <c r="AI330" s="166"/>
      <c r="AJ330" s="157" t="b">
        <f t="shared" si="56"/>
        <v>0</v>
      </c>
      <c r="AK330" s="149"/>
      <c r="AM330" s="149"/>
    </row>
    <row r="331" spans="1:39" hidden="1" x14ac:dyDescent="0.25">
      <c r="A331" s="167">
        <f t="shared" si="55"/>
        <v>0</v>
      </c>
      <c r="B331" s="186">
        <v>5130</v>
      </c>
      <c r="C331" s="159" t="s">
        <v>330</v>
      </c>
      <c r="D331" s="159">
        <v>566</v>
      </c>
      <c r="E331" s="159">
        <v>385360.93</v>
      </c>
      <c r="F331" s="159">
        <v>0</v>
      </c>
      <c r="G331" s="159">
        <v>0</v>
      </c>
      <c r="H331" s="159">
        <v>0</v>
      </c>
      <c r="I331" s="159">
        <v>0</v>
      </c>
      <c r="J331" s="159">
        <v>0</v>
      </c>
      <c r="K331" s="159">
        <v>0</v>
      </c>
      <c r="L331" s="159">
        <v>385360.93</v>
      </c>
      <c r="M331" s="159">
        <v>680.85</v>
      </c>
      <c r="N331" s="159">
        <v>81.36</v>
      </c>
      <c r="O331" s="304">
        <v>46049.760000000002</v>
      </c>
      <c r="P331" s="159">
        <v>90</v>
      </c>
      <c r="Q331" s="160">
        <v>39072.97</v>
      </c>
      <c r="R331" s="211"/>
      <c r="S331" s="161">
        <v>5130</v>
      </c>
      <c r="T331" s="159" t="s">
        <v>330</v>
      </c>
      <c r="U331" s="162">
        <v>566</v>
      </c>
      <c r="V331" s="163">
        <v>396954.76</v>
      </c>
      <c r="W331" s="163">
        <v>0</v>
      </c>
      <c r="X331" s="163">
        <v>0</v>
      </c>
      <c r="Y331" s="163">
        <v>0</v>
      </c>
      <c r="Z331" s="163">
        <v>0</v>
      </c>
      <c r="AA331" s="163">
        <v>0</v>
      </c>
      <c r="AB331" s="163">
        <v>0</v>
      </c>
      <c r="AC331" s="163">
        <f t="shared" si="52"/>
        <v>396954.76</v>
      </c>
      <c r="AD331" s="164">
        <f t="shared" si="51"/>
        <v>701.33</v>
      </c>
      <c r="AE331" s="164">
        <f t="shared" si="57"/>
        <v>78.03</v>
      </c>
      <c r="AF331" s="164">
        <f t="shared" si="53"/>
        <v>44164.98</v>
      </c>
      <c r="AG331" s="169">
        <f>AF331/AF$424</f>
        <v>1.6679008345361561</v>
      </c>
      <c r="AH331" s="165">
        <f t="shared" si="54"/>
        <v>20848760.431701951</v>
      </c>
      <c r="AI331" s="166"/>
      <c r="AJ331" s="157" t="b">
        <f t="shared" si="56"/>
        <v>0</v>
      </c>
      <c r="AK331" s="149"/>
      <c r="AM331" s="149"/>
    </row>
    <row r="332" spans="1:39" hidden="1" x14ac:dyDescent="0.25">
      <c r="A332" s="167">
        <f t="shared" si="55"/>
        <v>0</v>
      </c>
      <c r="B332" s="186">
        <v>5138</v>
      </c>
      <c r="C332" s="159" t="s">
        <v>331</v>
      </c>
      <c r="D332" s="159">
        <v>2363</v>
      </c>
      <c r="E332" s="159">
        <v>973103</v>
      </c>
      <c r="F332" s="159">
        <v>0</v>
      </c>
      <c r="G332" s="159">
        <v>0</v>
      </c>
      <c r="H332" s="159">
        <v>0</v>
      </c>
      <c r="I332" s="159">
        <v>0</v>
      </c>
      <c r="J332" s="159">
        <v>0</v>
      </c>
      <c r="K332" s="159">
        <v>0</v>
      </c>
      <c r="L332" s="159">
        <v>973103</v>
      </c>
      <c r="M332" s="159">
        <v>411.81</v>
      </c>
      <c r="N332" s="159">
        <v>0</v>
      </c>
      <c r="O332" s="304">
        <v>0</v>
      </c>
      <c r="P332" s="159"/>
      <c r="Q332" s="160">
        <v>0</v>
      </c>
      <c r="R332" s="211"/>
      <c r="S332" s="161">
        <v>5138</v>
      </c>
      <c r="T332" s="159" t="s">
        <v>331</v>
      </c>
      <c r="U332" s="162">
        <v>2279</v>
      </c>
      <c r="V332" s="163">
        <v>1308274.58</v>
      </c>
      <c r="W332" s="163">
        <v>0</v>
      </c>
      <c r="X332" s="163">
        <v>0</v>
      </c>
      <c r="Y332" s="163">
        <v>0</v>
      </c>
      <c r="Z332" s="163">
        <v>0</v>
      </c>
      <c r="AA332" s="163">
        <v>0</v>
      </c>
      <c r="AB332" s="163">
        <v>0</v>
      </c>
      <c r="AC332" s="163">
        <f t="shared" si="52"/>
        <v>1308274.58</v>
      </c>
      <c r="AD332" s="164">
        <f t="shared" si="51"/>
        <v>574.05999999999995</v>
      </c>
      <c r="AE332" s="164">
        <f t="shared" si="57"/>
        <v>0</v>
      </c>
      <c r="AF332" s="164">
        <f t="shared" si="53"/>
        <v>0</v>
      </c>
      <c r="AG332" s="164"/>
      <c r="AH332" s="165">
        <f t="shared" si="54"/>
        <v>0</v>
      </c>
      <c r="AI332" s="166"/>
      <c r="AJ332" s="157">
        <f t="shared" si="56"/>
        <v>0</v>
      </c>
      <c r="AK332" s="149"/>
      <c r="AM332" s="149"/>
    </row>
    <row r="333" spans="1:39" hidden="1" x14ac:dyDescent="0.25">
      <c r="A333" s="167">
        <f t="shared" si="55"/>
        <v>0</v>
      </c>
      <c r="B333" s="186">
        <v>5258</v>
      </c>
      <c r="C333" s="159" t="s">
        <v>332</v>
      </c>
      <c r="D333" s="159">
        <v>267</v>
      </c>
      <c r="E333" s="159">
        <v>51102.77</v>
      </c>
      <c r="F333" s="159">
        <v>0</v>
      </c>
      <c r="G333" s="159">
        <v>0</v>
      </c>
      <c r="H333" s="159">
        <v>0</v>
      </c>
      <c r="I333" s="159">
        <v>0</v>
      </c>
      <c r="J333" s="159">
        <v>0</v>
      </c>
      <c r="K333" s="159">
        <v>0</v>
      </c>
      <c r="L333" s="159">
        <v>51102.77</v>
      </c>
      <c r="M333" s="159">
        <v>191.4</v>
      </c>
      <c r="N333" s="159">
        <v>0</v>
      </c>
      <c r="O333" s="304">
        <v>0</v>
      </c>
      <c r="P333" s="159"/>
      <c r="Q333" s="160">
        <v>0</v>
      </c>
      <c r="R333" s="211"/>
      <c r="S333" s="161">
        <v>5258</v>
      </c>
      <c r="T333" s="159" t="s">
        <v>332</v>
      </c>
      <c r="U333" s="162">
        <v>254</v>
      </c>
      <c r="V333" s="163">
        <v>83290.47</v>
      </c>
      <c r="W333" s="163">
        <v>0</v>
      </c>
      <c r="X333" s="163">
        <v>0</v>
      </c>
      <c r="Y333" s="163">
        <v>0</v>
      </c>
      <c r="Z333" s="163">
        <v>0</v>
      </c>
      <c r="AA333" s="163">
        <v>0</v>
      </c>
      <c r="AB333" s="163">
        <v>0</v>
      </c>
      <c r="AC333" s="163">
        <f t="shared" si="52"/>
        <v>83290.47</v>
      </c>
      <c r="AD333" s="164">
        <f t="shared" si="51"/>
        <v>327.92</v>
      </c>
      <c r="AE333" s="164">
        <f t="shared" si="57"/>
        <v>0</v>
      </c>
      <c r="AF333" s="164">
        <f t="shared" si="53"/>
        <v>0</v>
      </c>
      <c r="AG333" s="164"/>
      <c r="AH333" s="165">
        <f t="shared" si="54"/>
        <v>0</v>
      </c>
      <c r="AI333" s="166"/>
      <c r="AJ333" s="157">
        <f t="shared" si="56"/>
        <v>0</v>
      </c>
      <c r="AK333" s="149"/>
      <c r="AM333" s="149"/>
    </row>
    <row r="334" spans="1:39" hidden="1" x14ac:dyDescent="0.25">
      <c r="A334" s="167">
        <f t="shared" si="55"/>
        <v>0</v>
      </c>
      <c r="B334" s="186">
        <v>5264</v>
      </c>
      <c r="C334" s="159" t="s">
        <v>333</v>
      </c>
      <c r="D334" s="159">
        <v>2554</v>
      </c>
      <c r="E334" s="159">
        <v>1145890.3899999999</v>
      </c>
      <c r="F334" s="159">
        <v>0</v>
      </c>
      <c r="G334" s="159">
        <v>0</v>
      </c>
      <c r="H334" s="159">
        <v>0</v>
      </c>
      <c r="I334" s="159">
        <v>0</v>
      </c>
      <c r="J334" s="159">
        <v>0</v>
      </c>
      <c r="K334" s="159">
        <v>0</v>
      </c>
      <c r="L334" s="159">
        <v>1145890.3899999999</v>
      </c>
      <c r="M334" s="159">
        <v>448.66</v>
      </c>
      <c r="N334" s="159">
        <v>0</v>
      </c>
      <c r="O334" s="304">
        <v>0</v>
      </c>
      <c r="P334" s="159"/>
      <c r="Q334" s="160">
        <v>0</v>
      </c>
      <c r="R334" s="211"/>
      <c r="S334" s="161">
        <v>5264</v>
      </c>
      <c r="T334" s="159" t="s">
        <v>333</v>
      </c>
      <c r="U334" s="162">
        <v>2539</v>
      </c>
      <c r="V334" s="163">
        <v>1133003.49</v>
      </c>
      <c r="W334" s="163">
        <v>0</v>
      </c>
      <c r="X334" s="163">
        <v>0</v>
      </c>
      <c r="Y334" s="163">
        <v>0</v>
      </c>
      <c r="Z334" s="163">
        <v>0</v>
      </c>
      <c r="AA334" s="163">
        <v>0</v>
      </c>
      <c r="AB334" s="163">
        <v>0</v>
      </c>
      <c r="AC334" s="163">
        <f t="shared" si="52"/>
        <v>1133003.49</v>
      </c>
      <c r="AD334" s="164">
        <f t="shared" si="51"/>
        <v>446.24</v>
      </c>
      <c r="AE334" s="164">
        <f t="shared" si="57"/>
        <v>0</v>
      </c>
      <c r="AF334" s="164">
        <f t="shared" si="53"/>
        <v>0</v>
      </c>
      <c r="AG334" s="164"/>
      <c r="AH334" s="165">
        <f t="shared" si="54"/>
        <v>0</v>
      </c>
      <c r="AI334" s="166"/>
      <c r="AJ334" s="157">
        <f t="shared" si="56"/>
        <v>0</v>
      </c>
      <c r="AK334" s="149"/>
      <c r="AM334" s="149"/>
    </row>
    <row r="335" spans="1:39" hidden="1" x14ac:dyDescent="0.25">
      <c r="A335" s="167">
        <f t="shared" si="55"/>
        <v>0</v>
      </c>
      <c r="B335" s="186">
        <v>5271</v>
      </c>
      <c r="C335" s="159" t="s">
        <v>334</v>
      </c>
      <c r="D335" s="159">
        <v>10373</v>
      </c>
      <c r="E335" s="159">
        <v>1599532.51</v>
      </c>
      <c r="F335" s="159">
        <v>0</v>
      </c>
      <c r="G335" s="159">
        <v>0</v>
      </c>
      <c r="H335" s="159">
        <v>180</v>
      </c>
      <c r="I335" s="159">
        <v>0</v>
      </c>
      <c r="J335" s="159">
        <v>0</v>
      </c>
      <c r="K335" s="159">
        <v>0</v>
      </c>
      <c r="L335" s="159">
        <v>1599352.51</v>
      </c>
      <c r="M335" s="159">
        <v>154.18</v>
      </c>
      <c r="N335" s="159">
        <v>0</v>
      </c>
      <c r="O335" s="304">
        <v>0</v>
      </c>
      <c r="P335" s="159"/>
      <c r="Q335" s="160">
        <v>0</v>
      </c>
      <c r="R335" s="211"/>
      <c r="S335" s="170">
        <v>5271</v>
      </c>
      <c r="T335" s="171" t="s">
        <v>334</v>
      </c>
      <c r="U335" s="172">
        <v>10437</v>
      </c>
      <c r="V335" s="173">
        <v>1656804.85</v>
      </c>
      <c r="W335" s="173">
        <v>0</v>
      </c>
      <c r="X335" s="173">
        <v>0</v>
      </c>
      <c r="Y335" s="173">
        <v>0</v>
      </c>
      <c r="Z335" s="173">
        <v>0</v>
      </c>
      <c r="AA335" s="173">
        <v>0</v>
      </c>
      <c r="AB335" s="173">
        <v>0</v>
      </c>
      <c r="AC335" s="173">
        <f t="shared" si="52"/>
        <v>1656804.85</v>
      </c>
      <c r="AD335" s="173">
        <f t="shared" si="51"/>
        <v>158.74</v>
      </c>
      <c r="AE335" s="173">
        <f t="shared" si="57"/>
        <v>0</v>
      </c>
      <c r="AF335" s="173">
        <f t="shared" si="53"/>
        <v>0</v>
      </c>
      <c r="AG335" s="173"/>
      <c r="AH335" s="165">
        <f t="shared" si="54"/>
        <v>0</v>
      </c>
      <c r="AI335" s="166"/>
      <c r="AJ335" s="157">
        <f t="shared" si="56"/>
        <v>0</v>
      </c>
      <c r="AK335" s="149"/>
      <c r="AM335" s="149"/>
    </row>
    <row r="336" spans="1:39" hidden="1" x14ac:dyDescent="0.25">
      <c r="A336" s="167">
        <f t="shared" si="55"/>
        <v>0</v>
      </c>
      <c r="B336" s="186">
        <v>5278</v>
      </c>
      <c r="C336" s="159" t="s">
        <v>335</v>
      </c>
      <c r="D336" s="159">
        <v>1672</v>
      </c>
      <c r="E336" s="159">
        <v>674871.96</v>
      </c>
      <c r="F336" s="159">
        <v>0</v>
      </c>
      <c r="G336" s="159">
        <v>0</v>
      </c>
      <c r="H336" s="159">
        <v>0</v>
      </c>
      <c r="I336" s="159">
        <v>0</v>
      </c>
      <c r="J336" s="159">
        <v>0</v>
      </c>
      <c r="K336" s="159">
        <v>0</v>
      </c>
      <c r="L336" s="159">
        <v>674871.96</v>
      </c>
      <c r="M336" s="159">
        <v>403.63</v>
      </c>
      <c r="N336" s="159">
        <v>0</v>
      </c>
      <c r="O336" s="304">
        <v>0</v>
      </c>
      <c r="P336" s="159"/>
      <c r="Q336" s="160">
        <v>0</v>
      </c>
      <c r="R336" s="211"/>
      <c r="S336" s="161">
        <v>5278</v>
      </c>
      <c r="T336" s="159" t="s">
        <v>335</v>
      </c>
      <c r="U336" s="162">
        <v>1695</v>
      </c>
      <c r="V336" s="163">
        <v>704254.56</v>
      </c>
      <c r="W336" s="163">
        <v>0</v>
      </c>
      <c r="X336" s="163">
        <v>0</v>
      </c>
      <c r="Y336" s="163">
        <v>0</v>
      </c>
      <c r="Z336" s="163">
        <v>0</v>
      </c>
      <c r="AA336" s="163">
        <v>0</v>
      </c>
      <c r="AB336" s="163">
        <v>0</v>
      </c>
      <c r="AC336" s="163">
        <f t="shared" si="52"/>
        <v>704254.56</v>
      </c>
      <c r="AD336" s="164">
        <f t="shared" si="51"/>
        <v>415.49</v>
      </c>
      <c r="AE336" s="164">
        <f t="shared" si="57"/>
        <v>0</v>
      </c>
      <c r="AF336" s="164">
        <f t="shared" si="53"/>
        <v>0</v>
      </c>
      <c r="AG336" s="164"/>
      <c r="AH336" s="165">
        <f t="shared" si="54"/>
        <v>0</v>
      </c>
      <c r="AI336" s="166"/>
      <c r="AJ336" s="157">
        <f t="shared" si="56"/>
        <v>0</v>
      </c>
      <c r="AK336" s="149"/>
      <c r="AM336" s="149"/>
    </row>
    <row r="337" spans="1:39" hidden="1" x14ac:dyDescent="0.25">
      <c r="A337" s="167">
        <f t="shared" si="55"/>
        <v>0</v>
      </c>
      <c r="B337" s="186">
        <v>5348</v>
      </c>
      <c r="C337" s="159" t="s">
        <v>337</v>
      </c>
      <c r="D337" s="159">
        <v>730</v>
      </c>
      <c r="E337" s="159">
        <v>434261.97</v>
      </c>
      <c r="F337" s="159">
        <v>0</v>
      </c>
      <c r="G337" s="159">
        <v>0</v>
      </c>
      <c r="H337" s="159">
        <v>0</v>
      </c>
      <c r="I337" s="159">
        <v>0</v>
      </c>
      <c r="J337" s="159">
        <v>0</v>
      </c>
      <c r="K337" s="159">
        <v>0</v>
      </c>
      <c r="L337" s="159">
        <v>434261.97</v>
      </c>
      <c r="M337" s="159">
        <v>594.88</v>
      </c>
      <c r="N337" s="159">
        <v>0</v>
      </c>
      <c r="O337" s="304">
        <v>0</v>
      </c>
      <c r="P337" s="159"/>
      <c r="Q337" s="160">
        <v>0</v>
      </c>
      <c r="R337" s="211"/>
      <c r="S337" s="161">
        <v>5348</v>
      </c>
      <c r="T337" s="159" t="s">
        <v>337</v>
      </c>
      <c r="U337" s="162">
        <v>729</v>
      </c>
      <c r="V337" s="163">
        <v>379929.14</v>
      </c>
      <c r="W337" s="163">
        <v>0</v>
      </c>
      <c r="X337" s="163">
        <v>0</v>
      </c>
      <c r="Y337" s="163">
        <v>0</v>
      </c>
      <c r="Z337" s="163">
        <v>0</v>
      </c>
      <c r="AA337" s="163">
        <v>0</v>
      </c>
      <c r="AB337" s="163">
        <v>0</v>
      </c>
      <c r="AC337" s="163">
        <f t="shared" si="52"/>
        <v>379929.14</v>
      </c>
      <c r="AD337" s="164">
        <f t="shared" si="51"/>
        <v>521.16</v>
      </c>
      <c r="AE337" s="164">
        <f t="shared" si="57"/>
        <v>0</v>
      </c>
      <c r="AF337" s="164">
        <f t="shared" si="53"/>
        <v>0</v>
      </c>
      <c r="AG337" s="164"/>
      <c r="AH337" s="165">
        <f t="shared" si="54"/>
        <v>0</v>
      </c>
      <c r="AI337" s="166"/>
      <c r="AJ337" s="157">
        <f t="shared" si="56"/>
        <v>0</v>
      </c>
      <c r="AK337" s="149"/>
      <c r="AM337" s="149"/>
    </row>
    <row r="338" spans="1:39" hidden="1" x14ac:dyDescent="0.25">
      <c r="A338" s="167">
        <f t="shared" si="55"/>
        <v>0</v>
      </c>
      <c r="B338" s="186">
        <v>5355</v>
      </c>
      <c r="C338" s="159" t="s">
        <v>338</v>
      </c>
      <c r="D338" s="159">
        <v>1902</v>
      </c>
      <c r="E338" s="159">
        <v>192397.7</v>
      </c>
      <c r="F338" s="159">
        <v>0</v>
      </c>
      <c r="G338" s="159">
        <v>0</v>
      </c>
      <c r="H338" s="159">
        <v>0</v>
      </c>
      <c r="I338" s="159">
        <v>0</v>
      </c>
      <c r="J338" s="159">
        <v>0</v>
      </c>
      <c r="K338" s="159">
        <v>0</v>
      </c>
      <c r="L338" s="159">
        <v>192397.7</v>
      </c>
      <c r="M338" s="159">
        <v>101.16</v>
      </c>
      <c r="N338" s="159">
        <v>0</v>
      </c>
      <c r="O338" s="304">
        <v>0</v>
      </c>
      <c r="P338" s="159"/>
      <c r="Q338" s="160">
        <v>0</v>
      </c>
      <c r="R338" s="211"/>
      <c r="S338" s="170">
        <v>5355</v>
      </c>
      <c r="T338" s="171" t="s">
        <v>338</v>
      </c>
      <c r="U338" s="172">
        <v>1899</v>
      </c>
      <c r="V338" s="173">
        <v>191065.1</v>
      </c>
      <c r="W338" s="173">
        <v>0</v>
      </c>
      <c r="X338" s="173">
        <v>0</v>
      </c>
      <c r="Y338" s="173">
        <v>0</v>
      </c>
      <c r="Z338" s="173">
        <v>0</v>
      </c>
      <c r="AA338" s="173">
        <v>0</v>
      </c>
      <c r="AB338" s="173">
        <v>0</v>
      </c>
      <c r="AC338" s="173">
        <f t="shared" si="52"/>
        <v>191065.1</v>
      </c>
      <c r="AD338" s="173">
        <f t="shared" si="51"/>
        <v>100.61</v>
      </c>
      <c r="AE338" s="173">
        <f t="shared" si="57"/>
        <v>0</v>
      </c>
      <c r="AF338" s="173">
        <f t="shared" si="53"/>
        <v>0</v>
      </c>
      <c r="AG338" s="173"/>
      <c r="AH338" s="165">
        <f t="shared" si="54"/>
        <v>0</v>
      </c>
      <c r="AI338" s="166"/>
      <c r="AJ338" s="157">
        <f t="shared" si="56"/>
        <v>0</v>
      </c>
      <c r="AK338" s="149"/>
      <c r="AM338" s="149"/>
    </row>
    <row r="339" spans="1:39" hidden="1" x14ac:dyDescent="0.25">
      <c r="A339" s="167">
        <f t="shared" si="55"/>
        <v>0</v>
      </c>
      <c r="B339" s="186">
        <v>5362</v>
      </c>
      <c r="C339" s="159" t="s">
        <v>339</v>
      </c>
      <c r="D339" s="159">
        <v>385</v>
      </c>
      <c r="E339" s="159">
        <v>221519.45</v>
      </c>
      <c r="F339" s="159">
        <v>0</v>
      </c>
      <c r="G339" s="159">
        <v>0</v>
      </c>
      <c r="H339" s="159">
        <v>0</v>
      </c>
      <c r="I339" s="159">
        <v>0</v>
      </c>
      <c r="J339" s="159">
        <v>0</v>
      </c>
      <c r="K339" s="159">
        <v>0</v>
      </c>
      <c r="L339" s="159">
        <v>221519.45</v>
      </c>
      <c r="M339" s="159">
        <v>575.38</v>
      </c>
      <c r="N339" s="159">
        <v>0</v>
      </c>
      <c r="O339" s="304">
        <v>0</v>
      </c>
      <c r="P339" s="159"/>
      <c r="Q339" s="160">
        <v>0</v>
      </c>
      <c r="R339" s="211"/>
      <c r="S339" s="161">
        <v>5362</v>
      </c>
      <c r="T339" s="159" t="s">
        <v>339</v>
      </c>
      <c r="U339" s="162">
        <v>367</v>
      </c>
      <c r="V339" s="163">
        <v>219725.81</v>
      </c>
      <c r="W339" s="163">
        <v>0</v>
      </c>
      <c r="X339" s="163">
        <v>0</v>
      </c>
      <c r="Y339" s="163">
        <v>2791.46</v>
      </c>
      <c r="Z339" s="163">
        <v>0</v>
      </c>
      <c r="AA339" s="163">
        <v>0</v>
      </c>
      <c r="AB339" s="163">
        <v>0</v>
      </c>
      <c r="AC339" s="163">
        <f t="shared" si="52"/>
        <v>216934.35</v>
      </c>
      <c r="AD339" s="164">
        <f t="shared" si="51"/>
        <v>591.1</v>
      </c>
      <c r="AE339" s="164">
        <f t="shared" si="57"/>
        <v>0</v>
      </c>
      <c r="AF339" s="164">
        <f t="shared" si="53"/>
        <v>0</v>
      </c>
      <c r="AG339" s="164"/>
      <c r="AH339" s="165">
        <f t="shared" si="54"/>
        <v>0</v>
      </c>
      <c r="AI339" s="166"/>
      <c r="AJ339" s="157">
        <f t="shared" si="56"/>
        <v>0</v>
      </c>
      <c r="AK339" s="149"/>
      <c r="AM339" s="149"/>
    </row>
    <row r="340" spans="1:39" hidden="1" x14ac:dyDescent="0.25">
      <c r="A340" s="167">
        <f t="shared" si="55"/>
        <v>0</v>
      </c>
      <c r="B340" s="186">
        <v>5369</v>
      </c>
      <c r="C340" s="159" t="s">
        <v>340</v>
      </c>
      <c r="D340" s="159">
        <v>457</v>
      </c>
      <c r="E340" s="159">
        <v>135268.32</v>
      </c>
      <c r="F340" s="159">
        <v>0</v>
      </c>
      <c r="G340" s="159">
        <v>0</v>
      </c>
      <c r="H340" s="159">
        <v>0</v>
      </c>
      <c r="I340" s="159">
        <v>0</v>
      </c>
      <c r="J340" s="159">
        <v>0</v>
      </c>
      <c r="K340" s="159">
        <v>0</v>
      </c>
      <c r="L340" s="159">
        <v>135268.32</v>
      </c>
      <c r="M340" s="159">
        <v>295.99</v>
      </c>
      <c r="N340" s="159">
        <v>0</v>
      </c>
      <c r="O340" s="304">
        <v>0</v>
      </c>
      <c r="P340" s="159"/>
      <c r="Q340" s="160">
        <v>0</v>
      </c>
      <c r="R340" s="211"/>
      <c r="S340" s="170">
        <v>5369</v>
      </c>
      <c r="T340" s="171" t="s">
        <v>340</v>
      </c>
      <c r="U340" s="172">
        <v>445</v>
      </c>
      <c r="V340" s="173">
        <v>139795.93</v>
      </c>
      <c r="W340" s="173">
        <v>0</v>
      </c>
      <c r="X340" s="173">
        <v>0</v>
      </c>
      <c r="Y340" s="173">
        <v>0</v>
      </c>
      <c r="Z340" s="173">
        <v>0</v>
      </c>
      <c r="AA340" s="173">
        <v>0</v>
      </c>
      <c r="AB340" s="173">
        <v>0</v>
      </c>
      <c r="AC340" s="173">
        <f t="shared" si="52"/>
        <v>139795.93</v>
      </c>
      <c r="AD340" s="173">
        <f t="shared" si="51"/>
        <v>314.14999999999998</v>
      </c>
      <c r="AE340" s="173">
        <f t="shared" si="57"/>
        <v>0</v>
      </c>
      <c r="AF340" s="173">
        <f t="shared" si="53"/>
        <v>0</v>
      </c>
      <c r="AG340" s="173"/>
      <c r="AH340" s="165">
        <f t="shared" si="54"/>
        <v>0</v>
      </c>
      <c r="AI340" s="166"/>
      <c r="AJ340" s="157">
        <f t="shared" si="56"/>
        <v>0</v>
      </c>
      <c r="AK340" s="149"/>
      <c r="AM340" s="149"/>
    </row>
    <row r="341" spans="1:39" hidden="1" x14ac:dyDescent="0.25">
      <c r="A341" s="167">
        <f t="shared" si="55"/>
        <v>0</v>
      </c>
      <c r="B341" s="186">
        <v>5376</v>
      </c>
      <c r="C341" s="159" t="s">
        <v>341</v>
      </c>
      <c r="D341" s="159">
        <v>482</v>
      </c>
      <c r="E341" s="159">
        <v>360634.13</v>
      </c>
      <c r="F341" s="159">
        <v>0</v>
      </c>
      <c r="G341" s="159">
        <v>0</v>
      </c>
      <c r="H341" s="159">
        <v>0</v>
      </c>
      <c r="I341" s="159">
        <v>0</v>
      </c>
      <c r="J341" s="159">
        <v>0</v>
      </c>
      <c r="K341" s="159">
        <v>0</v>
      </c>
      <c r="L341" s="159">
        <v>360634.13</v>
      </c>
      <c r="M341" s="159">
        <v>748.2</v>
      </c>
      <c r="N341" s="159">
        <v>148.71</v>
      </c>
      <c r="O341" s="304">
        <v>71678.22</v>
      </c>
      <c r="P341" s="159">
        <v>76</v>
      </c>
      <c r="Q341" s="160">
        <v>60818.59</v>
      </c>
      <c r="R341" s="211"/>
      <c r="S341" s="161">
        <v>5376</v>
      </c>
      <c r="T341" s="159" t="s">
        <v>341</v>
      </c>
      <c r="U341" s="162">
        <v>480</v>
      </c>
      <c r="V341" s="163">
        <v>414482.07</v>
      </c>
      <c r="W341" s="163">
        <v>0</v>
      </c>
      <c r="X341" s="163">
        <v>0</v>
      </c>
      <c r="Y341" s="163">
        <v>0</v>
      </c>
      <c r="Z341" s="163">
        <v>0</v>
      </c>
      <c r="AA341" s="163">
        <v>0</v>
      </c>
      <c r="AB341" s="163">
        <v>0</v>
      </c>
      <c r="AC341" s="163">
        <f t="shared" si="52"/>
        <v>414482.07</v>
      </c>
      <c r="AD341" s="164">
        <f t="shared" si="51"/>
        <v>863.5</v>
      </c>
      <c r="AE341" s="164">
        <f t="shared" si="57"/>
        <v>240.2</v>
      </c>
      <c r="AF341" s="164">
        <f t="shared" si="53"/>
        <v>115296</v>
      </c>
      <c r="AG341" s="169">
        <f>AF341/AF$424</f>
        <v>4.3541804981838697</v>
      </c>
      <c r="AH341" s="165">
        <f t="shared" si="54"/>
        <v>54427256.227298371</v>
      </c>
      <c r="AI341" s="166"/>
      <c r="AJ341" s="157" t="b">
        <f t="shared" si="56"/>
        <v>0</v>
      </c>
      <c r="AK341" s="149"/>
      <c r="AM341" s="149"/>
    </row>
    <row r="342" spans="1:39" hidden="1" x14ac:dyDescent="0.25">
      <c r="A342" s="167">
        <f t="shared" si="55"/>
        <v>0</v>
      </c>
      <c r="B342" s="186">
        <v>5390</v>
      </c>
      <c r="C342" s="159" t="s">
        <v>342</v>
      </c>
      <c r="D342" s="159">
        <v>2782</v>
      </c>
      <c r="E342" s="159">
        <v>1373650.98</v>
      </c>
      <c r="F342" s="159">
        <v>0</v>
      </c>
      <c r="G342" s="159">
        <v>0</v>
      </c>
      <c r="H342" s="159">
        <v>0</v>
      </c>
      <c r="I342" s="159">
        <v>0</v>
      </c>
      <c r="J342" s="159">
        <v>0</v>
      </c>
      <c r="K342" s="159">
        <v>0</v>
      </c>
      <c r="L342" s="159">
        <v>1373650.98</v>
      </c>
      <c r="M342" s="159">
        <v>493.76</v>
      </c>
      <c r="N342" s="159">
        <v>0</v>
      </c>
      <c r="O342" s="304">
        <v>0</v>
      </c>
      <c r="P342" s="159"/>
      <c r="Q342" s="160">
        <v>0</v>
      </c>
      <c r="R342" s="211"/>
      <c r="S342" s="161">
        <v>5390</v>
      </c>
      <c r="T342" s="159" t="s">
        <v>342</v>
      </c>
      <c r="U342" s="162">
        <v>2828</v>
      </c>
      <c r="V342" s="163">
        <v>1416477.36</v>
      </c>
      <c r="W342" s="163">
        <v>0</v>
      </c>
      <c r="X342" s="163">
        <v>0</v>
      </c>
      <c r="Y342" s="163">
        <v>0</v>
      </c>
      <c r="Z342" s="163">
        <v>0</v>
      </c>
      <c r="AA342" s="163">
        <v>0</v>
      </c>
      <c r="AB342" s="163">
        <v>0</v>
      </c>
      <c r="AC342" s="163">
        <f t="shared" si="52"/>
        <v>1416477.36</v>
      </c>
      <c r="AD342" s="164">
        <f t="shared" si="51"/>
        <v>500.88</v>
      </c>
      <c r="AE342" s="164">
        <f t="shared" si="57"/>
        <v>0</v>
      </c>
      <c r="AF342" s="164">
        <f t="shared" si="53"/>
        <v>0</v>
      </c>
      <c r="AG342" s="164"/>
      <c r="AH342" s="165">
        <f t="shared" si="54"/>
        <v>0</v>
      </c>
      <c r="AI342" s="166"/>
      <c r="AJ342" s="157">
        <f t="shared" si="56"/>
        <v>0</v>
      </c>
      <c r="AK342" s="149"/>
      <c r="AM342" s="149"/>
    </row>
    <row r="343" spans="1:39" hidden="1" x14ac:dyDescent="0.25">
      <c r="A343" s="167">
        <f t="shared" si="55"/>
        <v>0</v>
      </c>
      <c r="B343" s="186">
        <v>5397</v>
      </c>
      <c r="C343" s="159" t="s">
        <v>343</v>
      </c>
      <c r="D343" s="159">
        <v>294</v>
      </c>
      <c r="E343" s="159">
        <v>144651.88</v>
      </c>
      <c r="F343" s="159">
        <v>1702.97</v>
      </c>
      <c r="G343" s="159">
        <v>0</v>
      </c>
      <c r="H343" s="159">
        <v>0</v>
      </c>
      <c r="I343" s="159">
        <v>0</v>
      </c>
      <c r="J343" s="159">
        <v>0</v>
      </c>
      <c r="K343" s="159">
        <v>0</v>
      </c>
      <c r="L343" s="159">
        <v>142948.91</v>
      </c>
      <c r="M343" s="159">
        <v>486.22</v>
      </c>
      <c r="N343" s="159">
        <v>0</v>
      </c>
      <c r="O343" s="304">
        <v>0</v>
      </c>
      <c r="P343" s="159"/>
      <c r="Q343" s="160">
        <v>0</v>
      </c>
      <c r="R343" s="211"/>
      <c r="S343" s="161">
        <v>5397</v>
      </c>
      <c r="T343" s="159" t="s">
        <v>343</v>
      </c>
      <c r="U343" s="162">
        <v>308</v>
      </c>
      <c r="V343" s="163">
        <v>144907.26</v>
      </c>
      <c r="W343" s="163">
        <v>255.64</v>
      </c>
      <c r="X343" s="163">
        <v>0</v>
      </c>
      <c r="Y343" s="163">
        <v>0</v>
      </c>
      <c r="Z343" s="163">
        <v>0</v>
      </c>
      <c r="AA343" s="163">
        <v>0</v>
      </c>
      <c r="AB343" s="163">
        <v>0</v>
      </c>
      <c r="AC343" s="163">
        <f t="shared" si="52"/>
        <v>144651.62</v>
      </c>
      <c r="AD343" s="164">
        <f t="shared" si="51"/>
        <v>469.65</v>
      </c>
      <c r="AE343" s="164">
        <f t="shared" si="57"/>
        <v>0</v>
      </c>
      <c r="AF343" s="164">
        <f t="shared" si="53"/>
        <v>0</v>
      </c>
      <c r="AG343" s="164"/>
      <c r="AH343" s="165">
        <f t="shared" si="54"/>
        <v>0</v>
      </c>
      <c r="AI343" s="166"/>
      <c r="AJ343" s="157">
        <f t="shared" si="56"/>
        <v>0</v>
      </c>
      <c r="AK343" s="149"/>
      <c r="AM343" s="149"/>
    </row>
    <row r="344" spans="1:39" hidden="1" x14ac:dyDescent="0.25">
      <c r="A344" s="167">
        <f t="shared" si="55"/>
        <v>0</v>
      </c>
      <c r="B344" s="186">
        <v>5432</v>
      </c>
      <c r="C344" s="159" t="s">
        <v>344</v>
      </c>
      <c r="D344" s="159">
        <v>1590</v>
      </c>
      <c r="E344" s="159">
        <v>761402.13</v>
      </c>
      <c r="F344" s="159">
        <v>41599.839999999997</v>
      </c>
      <c r="G344" s="159">
        <v>0</v>
      </c>
      <c r="H344" s="159">
        <v>2226.9299999999998</v>
      </c>
      <c r="I344" s="159">
        <v>0</v>
      </c>
      <c r="J344" s="159">
        <v>0</v>
      </c>
      <c r="K344" s="159">
        <v>0</v>
      </c>
      <c r="L344" s="159">
        <v>717575.36</v>
      </c>
      <c r="M344" s="159">
        <v>451.31</v>
      </c>
      <c r="N344" s="159">
        <v>0</v>
      </c>
      <c r="O344" s="304">
        <v>0</v>
      </c>
      <c r="P344" s="159"/>
      <c r="Q344" s="160">
        <v>0</v>
      </c>
      <c r="R344" s="211"/>
      <c r="S344" s="161">
        <v>5432</v>
      </c>
      <c r="T344" s="159" t="s">
        <v>344</v>
      </c>
      <c r="U344" s="162">
        <v>1573</v>
      </c>
      <c r="V344" s="163">
        <v>725550.18</v>
      </c>
      <c r="W344" s="163">
        <v>70553.570000000007</v>
      </c>
      <c r="X344" s="163">
        <v>0</v>
      </c>
      <c r="Y344" s="163">
        <v>5801.4</v>
      </c>
      <c r="Z344" s="163">
        <v>0</v>
      </c>
      <c r="AA344" s="163">
        <v>0</v>
      </c>
      <c r="AB344" s="163">
        <v>0</v>
      </c>
      <c r="AC344" s="163">
        <f t="shared" si="52"/>
        <v>649195.21000000008</v>
      </c>
      <c r="AD344" s="164">
        <f t="shared" si="51"/>
        <v>412.71</v>
      </c>
      <c r="AE344" s="164">
        <f t="shared" si="57"/>
        <v>0</v>
      </c>
      <c r="AF344" s="164">
        <f t="shared" si="53"/>
        <v>0</v>
      </c>
      <c r="AG344" s="164"/>
      <c r="AH344" s="165">
        <f t="shared" si="54"/>
        <v>0</v>
      </c>
      <c r="AI344" s="166"/>
      <c r="AJ344" s="157">
        <f t="shared" si="56"/>
        <v>0</v>
      </c>
      <c r="AK344" s="149"/>
      <c r="AM344" s="149"/>
    </row>
    <row r="345" spans="1:39" hidden="1" x14ac:dyDescent="0.25">
      <c r="A345" s="167">
        <f t="shared" si="55"/>
        <v>0</v>
      </c>
      <c r="B345" s="186">
        <v>5439</v>
      </c>
      <c r="C345" s="159" t="s">
        <v>345</v>
      </c>
      <c r="D345" s="159">
        <v>3116</v>
      </c>
      <c r="E345" s="159">
        <v>66216.08</v>
      </c>
      <c r="F345" s="159">
        <v>0</v>
      </c>
      <c r="G345" s="159">
        <v>0</v>
      </c>
      <c r="H345" s="159">
        <v>0</v>
      </c>
      <c r="I345" s="159">
        <v>0</v>
      </c>
      <c r="J345" s="159">
        <v>0</v>
      </c>
      <c r="K345" s="159">
        <v>0</v>
      </c>
      <c r="L345" s="159">
        <v>66216.08</v>
      </c>
      <c r="M345" s="159">
        <v>21.25</v>
      </c>
      <c r="N345" s="159">
        <v>0</v>
      </c>
      <c r="O345" s="304">
        <v>0</v>
      </c>
      <c r="P345" s="159"/>
      <c r="Q345" s="160">
        <v>0</v>
      </c>
      <c r="R345" s="211"/>
      <c r="S345" s="170">
        <v>5439</v>
      </c>
      <c r="T345" s="171" t="s">
        <v>345</v>
      </c>
      <c r="U345" s="172">
        <v>3075</v>
      </c>
      <c r="V345" s="173">
        <v>57026.13</v>
      </c>
      <c r="W345" s="173">
        <v>0</v>
      </c>
      <c r="X345" s="173">
        <v>0</v>
      </c>
      <c r="Y345" s="173">
        <v>0</v>
      </c>
      <c r="Z345" s="173">
        <v>0</v>
      </c>
      <c r="AA345" s="173">
        <v>0</v>
      </c>
      <c r="AB345" s="173">
        <v>0</v>
      </c>
      <c r="AC345" s="173">
        <f t="shared" si="52"/>
        <v>57026.13</v>
      </c>
      <c r="AD345" s="173">
        <f t="shared" si="51"/>
        <v>18.55</v>
      </c>
      <c r="AE345" s="173">
        <f t="shared" si="57"/>
        <v>0</v>
      </c>
      <c r="AF345" s="173">
        <f t="shared" si="53"/>
        <v>0</v>
      </c>
      <c r="AG345" s="173"/>
      <c r="AH345" s="165">
        <f t="shared" si="54"/>
        <v>0</v>
      </c>
      <c r="AI345" s="166"/>
      <c r="AJ345" s="157">
        <f t="shared" si="56"/>
        <v>0</v>
      </c>
      <c r="AK345" s="149"/>
      <c r="AM345" s="149"/>
    </row>
    <row r="346" spans="1:39" hidden="1" x14ac:dyDescent="0.25">
      <c r="A346" s="167">
        <f t="shared" si="55"/>
        <v>0</v>
      </c>
      <c r="B346" s="186">
        <v>4522</v>
      </c>
      <c r="C346" s="159" t="s">
        <v>294</v>
      </c>
      <c r="D346" s="159">
        <v>193</v>
      </c>
      <c r="E346" s="159">
        <v>318870.63</v>
      </c>
      <c r="F346" s="159">
        <v>0</v>
      </c>
      <c r="G346" s="159">
        <v>0</v>
      </c>
      <c r="H346" s="159">
        <v>0</v>
      </c>
      <c r="I346" s="159">
        <v>0</v>
      </c>
      <c r="J346" s="159">
        <v>0</v>
      </c>
      <c r="K346" s="159">
        <v>0</v>
      </c>
      <c r="L346" s="159">
        <v>318870.63</v>
      </c>
      <c r="M346" s="159">
        <v>1652.18</v>
      </c>
      <c r="N346" s="159">
        <v>1052.69</v>
      </c>
      <c r="O346" s="304">
        <v>203169.17</v>
      </c>
      <c r="P346" s="159">
        <v>18</v>
      </c>
      <c r="Q346" s="160">
        <v>172387.95</v>
      </c>
      <c r="R346" s="211"/>
      <c r="S346" s="161">
        <v>4522</v>
      </c>
      <c r="T346" s="159" t="s">
        <v>294</v>
      </c>
      <c r="U346" s="162">
        <v>202</v>
      </c>
      <c r="V346" s="163">
        <v>316051.14</v>
      </c>
      <c r="W346" s="163">
        <v>0</v>
      </c>
      <c r="X346" s="163">
        <v>0</v>
      </c>
      <c r="Y346" s="163">
        <v>0</v>
      </c>
      <c r="Z346" s="163">
        <v>0</v>
      </c>
      <c r="AA346" s="163">
        <v>0</v>
      </c>
      <c r="AB346" s="163">
        <v>0</v>
      </c>
      <c r="AC346" s="163">
        <f t="shared" si="52"/>
        <v>316051.14</v>
      </c>
      <c r="AD346" s="164">
        <f t="shared" si="51"/>
        <v>1564.61</v>
      </c>
      <c r="AE346" s="164">
        <f t="shared" si="57"/>
        <v>941.31</v>
      </c>
      <c r="AF346" s="164">
        <f t="shared" si="53"/>
        <v>190144.62</v>
      </c>
      <c r="AG346" s="169">
        <f>AF346/AF$424</f>
        <v>7.1808561982946726</v>
      </c>
      <c r="AH346" s="165">
        <f t="shared" si="54"/>
        <v>89760702.478683412</v>
      </c>
      <c r="AI346" s="166"/>
      <c r="AJ346" s="157" t="b">
        <f t="shared" si="56"/>
        <v>0</v>
      </c>
      <c r="AK346" s="149"/>
      <c r="AM346" s="149"/>
    </row>
    <row r="347" spans="1:39" hidden="1" x14ac:dyDescent="0.25">
      <c r="A347" s="167">
        <f t="shared" si="55"/>
        <v>0</v>
      </c>
      <c r="B347" s="186">
        <v>5457</v>
      </c>
      <c r="C347" s="159" t="s">
        <v>346</v>
      </c>
      <c r="D347" s="159">
        <v>1089</v>
      </c>
      <c r="E347" s="159">
        <v>573143.23</v>
      </c>
      <c r="F347" s="159">
        <v>5511.5</v>
      </c>
      <c r="G347" s="159">
        <v>0</v>
      </c>
      <c r="H347" s="159">
        <v>0</v>
      </c>
      <c r="I347" s="159">
        <v>0</v>
      </c>
      <c r="J347" s="159">
        <v>0</v>
      </c>
      <c r="K347" s="159">
        <v>0</v>
      </c>
      <c r="L347" s="159">
        <v>567631.73</v>
      </c>
      <c r="M347" s="159">
        <v>521.24</v>
      </c>
      <c r="N347" s="159">
        <v>0</v>
      </c>
      <c r="O347" s="304">
        <v>0</v>
      </c>
      <c r="P347" s="159"/>
      <c r="Q347" s="160">
        <v>0</v>
      </c>
      <c r="R347" s="211"/>
      <c r="S347" s="161">
        <v>5457</v>
      </c>
      <c r="T347" s="159" t="s">
        <v>346</v>
      </c>
      <c r="U347" s="162">
        <v>1058</v>
      </c>
      <c r="V347" s="163">
        <v>601624.43999999994</v>
      </c>
      <c r="W347" s="163">
        <v>6972.25</v>
      </c>
      <c r="X347" s="163">
        <v>0</v>
      </c>
      <c r="Y347" s="163">
        <v>0</v>
      </c>
      <c r="Z347" s="163">
        <v>0</v>
      </c>
      <c r="AA347" s="163">
        <v>0</v>
      </c>
      <c r="AB347" s="163">
        <v>0</v>
      </c>
      <c r="AC347" s="163">
        <f t="shared" si="52"/>
        <v>594652.18999999994</v>
      </c>
      <c r="AD347" s="164">
        <f t="shared" si="51"/>
        <v>562.04999999999995</v>
      </c>
      <c r="AE347" s="164">
        <f t="shared" si="57"/>
        <v>0</v>
      </c>
      <c r="AF347" s="164">
        <f t="shared" si="53"/>
        <v>0</v>
      </c>
      <c r="AG347" s="164"/>
      <c r="AH347" s="165">
        <f t="shared" si="54"/>
        <v>0</v>
      </c>
      <c r="AI347" s="166"/>
      <c r="AJ347" s="157">
        <f t="shared" si="56"/>
        <v>0</v>
      </c>
      <c r="AK347" s="149"/>
      <c r="AM347" s="149"/>
    </row>
    <row r="348" spans="1:39" hidden="1" x14ac:dyDescent="0.25">
      <c r="A348" s="167">
        <f t="shared" si="55"/>
        <v>0</v>
      </c>
      <c r="B348" s="186">
        <v>2485</v>
      </c>
      <c r="C348" s="159" t="s">
        <v>152</v>
      </c>
      <c r="D348" s="159">
        <v>550</v>
      </c>
      <c r="E348" s="159">
        <v>312211.28999999998</v>
      </c>
      <c r="F348" s="159">
        <v>0</v>
      </c>
      <c r="G348" s="159">
        <v>0</v>
      </c>
      <c r="H348" s="159">
        <v>0</v>
      </c>
      <c r="I348" s="159">
        <v>0</v>
      </c>
      <c r="J348" s="159">
        <v>0</v>
      </c>
      <c r="K348" s="159">
        <v>0</v>
      </c>
      <c r="L348" s="159">
        <v>312211.28999999998</v>
      </c>
      <c r="M348" s="159">
        <v>567.66</v>
      </c>
      <c r="N348" s="159">
        <v>0</v>
      </c>
      <c r="O348" s="304">
        <v>0</v>
      </c>
      <c r="P348" s="159"/>
      <c r="Q348" s="160">
        <v>0</v>
      </c>
      <c r="R348" s="211"/>
      <c r="S348" s="161">
        <v>2485</v>
      </c>
      <c r="T348" s="159" t="s">
        <v>152</v>
      </c>
      <c r="U348" s="162">
        <v>523</v>
      </c>
      <c r="V348" s="163">
        <v>332120.62</v>
      </c>
      <c r="W348" s="163">
        <v>0</v>
      </c>
      <c r="X348" s="163">
        <v>0</v>
      </c>
      <c r="Y348" s="163">
        <v>0</v>
      </c>
      <c r="Z348" s="163">
        <v>0</v>
      </c>
      <c r="AA348" s="163">
        <v>0</v>
      </c>
      <c r="AB348" s="163">
        <v>0</v>
      </c>
      <c r="AC348" s="163">
        <f t="shared" si="52"/>
        <v>332120.62</v>
      </c>
      <c r="AD348" s="164">
        <f t="shared" si="51"/>
        <v>635.03</v>
      </c>
      <c r="AE348" s="164">
        <f t="shared" si="57"/>
        <v>11.73</v>
      </c>
      <c r="AF348" s="164">
        <f t="shared" si="53"/>
        <v>6134.79</v>
      </c>
      <c r="AG348" s="169">
        <f>AF348/AF$424</f>
        <v>0.23168178409011086</v>
      </c>
      <c r="AH348" s="165">
        <f t="shared" si="54"/>
        <v>2896022.301126386</v>
      </c>
      <c r="AI348" s="166"/>
      <c r="AJ348" s="157" t="b">
        <f t="shared" si="56"/>
        <v>0</v>
      </c>
      <c r="AK348" s="149"/>
      <c r="AM348" s="149"/>
    </row>
    <row r="349" spans="1:39" hidden="1" x14ac:dyDescent="0.25">
      <c r="A349" s="167">
        <f t="shared" si="55"/>
        <v>0</v>
      </c>
      <c r="B349" s="186">
        <v>5460</v>
      </c>
      <c r="C349" s="159" t="s">
        <v>347</v>
      </c>
      <c r="D349" s="159">
        <v>3011</v>
      </c>
      <c r="E349" s="159">
        <v>1112991</v>
      </c>
      <c r="F349" s="159">
        <v>0</v>
      </c>
      <c r="G349" s="159">
        <v>0</v>
      </c>
      <c r="H349" s="159">
        <v>0</v>
      </c>
      <c r="I349" s="159">
        <v>0</v>
      </c>
      <c r="J349" s="159">
        <v>0</v>
      </c>
      <c r="K349" s="159">
        <v>0</v>
      </c>
      <c r="L349" s="159">
        <v>1112991</v>
      </c>
      <c r="M349" s="159">
        <v>369.64</v>
      </c>
      <c r="N349" s="159">
        <v>0</v>
      </c>
      <c r="O349" s="304">
        <v>0</v>
      </c>
      <c r="P349" s="159"/>
      <c r="Q349" s="160">
        <v>0</v>
      </c>
      <c r="R349" s="211"/>
      <c r="S349" s="161">
        <v>5460</v>
      </c>
      <c r="T349" s="159" t="s">
        <v>347</v>
      </c>
      <c r="U349" s="162">
        <v>3117</v>
      </c>
      <c r="V349" s="163">
        <v>1263207.1000000001</v>
      </c>
      <c r="W349" s="163">
        <v>0</v>
      </c>
      <c r="X349" s="163">
        <v>0</v>
      </c>
      <c r="Y349" s="163">
        <v>0</v>
      </c>
      <c r="Z349" s="163">
        <v>0</v>
      </c>
      <c r="AA349" s="163">
        <v>0</v>
      </c>
      <c r="AB349" s="163">
        <v>0</v>
      </c>
      <c r="AC349" s="163">
        <f t="shared" si="52"/>
        <v>1263207.1000000001</v>
      </c>
      <c r="AD349" s="164">
        <f t="shared" si="51"/>
        <v>405.26</v>
      </c>
      <c r="AE349" s="164">
        <f t="shared" si="57"/>
        <v>0</v>
      </c>
      <c r="AF349" s="164">
        <f t="shared" si="53"/>
        <v>0</v>
      </c>
      <c r="AG349" s="164"/>
      <c r="AH349" s="165">
        <f t="shared" si="54"/>
        <v>0</v>
      </c>
      <c r="AI349" s="166"/>
      <c r="AJ349" s="157">
        <f t="shared" si="56"/>
        <v>0</v>
      </c>
      <c r="AK349" s="149"/>
      <c r="AM349" s="149"/>
    </row>
    <row r="350" spans="1:39" hidden="1" x14ac:dyDescent="0.25">
      <c r="A350" s="167">
        <f t="shared" si="55"/>
        <v>0</v>
      </c>
      <c r="B350" s="186">
        <v>5467</v>
      </c>
      <c r="C350" s="159" t="s">
        <v>348</v>
      </c>
      <c r="D350" s="159">
        <v>788</v>
      </c>
      <c r="E350" s="159">
        <v>362566.63</v>
      </c>
      <c r="F350" s="159">
        <v>0</v>
      </c>
      <c r="G350" s="159">
        <v>0</v>
      </c>
      <c r="H350" s="159">
        <v>0</v>
      </c>
      <c r="I350" s="159">
        <v>0</v>
      </c>
      <c r="J350" s="159">
        <v>0</v>
      </c>
      <c r="K350" s="159">
        <v>0</v>
      </c>
      <c r="L350" s="159">
        <v>362566.63</v>
      </c>
      <c r="M350" s="159">
        <v>460.11</v>
      </c>
      <c r="N350" s="159">
        <v>0</v>
      </c>
      <c r="O350" s="304">
        <v>0</v>
      </c>
      <c r="P350" s="159"/>
      <c r="Q350" s="160">
        <v>0</v>
      </c>
      <c r="R350" s="211"/>
      <c r="S350" s="161">
        <v>5467</v>
      </c>
      <c r="T350" s="159" t="s">
        <v>348</v>
      </c>
      <c r="U350" s="162">
        <v>781</v>
      </c>
      <c r="V350" s="163">
        <v>373087.53</v>
      </c>
      <c r="W350" s="163">
        <v>0</v>
      </c>
      <c r="X350" s="163">
        <v>0</v>
      </c>
      <c r="Y350" s="163">
        <v>0</v>
      </c>
      <c r="Z350" s="163">
        <v>0</v>
      </c>
      <c r="AA350" s="163">
        <v>0</v>
      </c>
      <c r="AB350" s="163">
        <v>0</v>
      </c>
      <c r="AC350" s="163">
        <f t="shared" si="52"/>
        <v>373087.53</v>
      </c>
      <c r="AD350" s="164">
        <f t="shared" si="51"/>
        <v>477.7</v>
      </c>
      <c r="AE350" s="164">
        <f t="shared" si="57"/>
        <v>0</v>
      </c>
      <c r="AF350" s="164">
        <f t="shared" si="53"/>
        <v>0</v>
      </c>
      <c r="AG350" s="164"/>
      <c r="AH350" s="165">
        <f t="shared" si="54"/>
        <v>0</v>
      </c>
      <c r="AI350" s="166"/>
      <c r="AJ350" s="157">
        <f t="shared" si="56"/>
        <v>0</v>
      </c>
      <c r="AK350" s="149"/>
      <c r="AM350" s="149"/>
    </row>
    <row r="351" spans="1:39" hidden="1" x14ac:dyDescent="0.25">
      <c r="A351" s="167">
        <f t="shared" si="55"/>
        <v>0</v>
      </c>
      <c r="B351" s="186">
        <v>5474</v>
      </c>
      <c r="C351" s="159" t="s">
        <v>349</v>
      </c>
      <c r="D351" s="159">
        <v>1286</v>
      </c>
      <c r="E351" s="159">
        <v>1195764.23</v>
      </c>
      <c r="F351" s="159">
        <v>0</v>
      </c>
      <c r="G351" s="159">
        <v>0</v>
      </c>
      <c r="H351" s="159">
        <v>0</v>
      </c>
      <c r="I351" s="159">
        <v>0</v>
      </c>
      <c r="J351" s="159">
        <v>0</v>
      </c>
      <c r="K351" s="159">
        <v>0</v>
      </c>
      <c r="L351" s="159">
        <v>1195764.23</v>
      </c>
      <c r="M351" s="159">
        <v>929.83</v>
      </c>
      <c r="N351" s="159">
        <v>330.34</v>
      </c>
      <c r="O351" s="304">
        <v>424817.24</v>
      </c>
      <c r="P351" s="159">
        <v>2</v>
      </c>
      <c r="Q351" s="160">
        <v>360455.15</v>
      </c>
      <c r="R351" s="211"/>
      <c r="S351" s="161">
        <v>5474</v>
      </c>
      <c r="T351" s="159" t="s">
        <v>349</v>
      </c>
      <c r="U351" s="162">
        <v>1284</v>
      </c>
      <c r="V351" s="163">
        <v>1048382.33</v>
      </c>
      <c r="W351" s="163">
        <v>0</v>
      </c>
      <c r="X351" s="163">
        <v>0</v>
      </c>
      <c r="Y351" s="163">
        <v>0</v>
      </c>
      <c r="Z351" s="163">
        <v>0</v>
      </c>
      <c r="AA351" s="163">
        <v>0</v>
      </c>
      <c r="AB351" s="163">
        <v>0</v>
      </c>
      <c r="AC351" s="163">
        <f t="shared" si="52"/>
        <v>1048382.33</v>
      </c>
      <c r="AD351" s="164">
        <f t="shared" si="51"/>
        <v>816.5</v>
      </c>
      <c r="AE351" s="164">
        <f t="shared" si="57"/>
        <v>193.2</v>
      </c>
      <c r="AF351" s="164">
        <f t="shared" si="53"/>
        <v>248068.8</v>
      </c>
      <c r="AG351" s="169">
        <f>AF351/AF$424</f>
        <v>9.3683764499017723</v>
      </c>
      <c r="AH351" s="165">
        <f t="shared" si="54"/>
        <v>117104705.62377216</v>
      </c>
      <c r="AI351" s="166"/>
      <c r="AJ351" s="157" t="b">
        <f t="shared" si="56"/>
        <v>0</v>
      </c>
      <c r="AK351" s="149"/>
      <c r="AM351" s="149"/>
    </row>
    <row r="352" spans="1:39" hidden="1" x14ac:dyDescent="0.25">
      <c r="A352" s="167">
        <f t="shared" si="55"/>
        <v>0</v>
      </c>
      <c r="B352" s="186">
        <v>5586</v>
      </c>
      <c r="C352" s="159" t="s">
        <v>351</v>
      </c>
      <c r="D352" s="159">
        <v>778</v>
      </c>
      <c r="E352" s="159">
        <v>383695.5</v>
      </c>
      <c r="F352" s="159">
        <v>1735.1</v>
      </c>
      <c r="G352" s="159">
        <v>0</v>
      </c>
      <c r="H352" s="159">
        <v>0</v>
      </c>
      <c r="I352" s="159">
        <v>0</v>
      </c>
      <c r="J352" s="159">
        <v>0</v>
      </c>
      <c r="K352" s="159">
        <v>0</v>
      </c>
      <c r="L352" s="159">
        <v>381960.4</v>
      </c>
      <c r="M352" s="159">
        <v>490.95</v>
      </c>
      <c r="N352" s="159">
        <v>0</v>
      </c>
      <c r="O352" s="304">
        <v>0</v>
      </c>
      <c r="P352" s="159"/>
      <c r="Q352" s="160">
        <v>0</v>
      </c>
      <c r="R352" s="211"/>
      <c r="S352" s="161">
        <v>5586</v>
      </c>
      <c r="T352" s="159" t="s">
        <v>351</v>
      </c>
      <c r="U352" s="162">
        <v>784</v>
      </c>
      <c r="V352" s="163">
        <v>428764.15</v>
      </c>
      <c r="W352" s="163">
        <v>2174.23</v>
      </c>
      <c r="X352" s="163">
        <v>0</v>
      </c>
      <c r="Y352" s="163">
        <v>0</v>
      </c>
      <c r="Z352" s="163">
        <v>0</v>
      </c>
      <c r="AA352" s="163">
        <v>0</v>
      </c>
      <c r="AB352" s="163">
        <v>0</v>
      </c>
      <c r="AC352" s="163">
        <f t="shared" si="52"/>
        <v>426589.92000000004</v>
      </c>
      <c r="AD352" s="164">
        <f t="shared" si="51"/>
        <v>544.12</v>
      </c>
      <c r="AE352" s="164">
        <f t="shared" si="57"/>
        <v>0</v>
      </c>
      <c r="AF352" s="164">
        <f t="shared" si="53"/>
        <v>0</v>
      </c>
      <c r="AG352" s="164"/>
      <c r="AH352" s="165">
        <f t="shared" si="54"/>
        <v>0</v>
      </c>
      <c r="AI352" s="166"/>
      <c r="AJ352" s="157">
        <f t="shared" si="56"/>
        <v>0</v>
      </c>
      <c r="AK352" s="149"/>
      <c r="AM352" s="149"/>
    </row>
    <row r="353" spans="1:39" hidden="1" x14ac:dyDescent="0.25">
      <c r="A353" s="167">
        <f t="shared" si="55"/>
        <v>0</v>
      </c>
      <c r="B353" s="186">
        <v>5593</v>
      </c>
      <c r="C353" s="159" t="s">
        <v>352</v>
      </c>
      <c r="D353" s="159">
        <v>1129</v>
      </c>
      <c r="E353" s="159">
        <v>424999.24</v>
      </c>
      <c r="F353" s="159">
        <v>0</v>
      </c>
      <c r="G353" s="159">
        <v>6523.99</v>
      </c>
      <c r="H353" s="159">
        <v>0</v>
      </c>
      <c r="I353" s="159">
        <v>0</v>
      </c>
      <c r="J353" s="159">
        <v>0</v>
      </c>
      <c r="K353" s="159">
        <v>0</v>
      </c>
      <c r="L353" s="159">
        <v>418475.25</v>
      </c>
      <c r="M353" s="159">
        <v>370.66</v>
      </c>
      <c r="N353" s="159">
        <v>0</v>
      </c>
      <c r="O353" s="304">
        <v>0</v>
      </c>
      <c r="P353" s="159"/>
      <c r="Q353" s="160">
        <v>0</v>
      </c>
      <c r="R353" s="211"/>
      <c r="S353" s="161">
        <v>5593</v>
      </c>
      <c r="T353" s="159" t="s">
        <v>352</v>
      </c>
      <c r="U353" s="162">
        <v>1132</v>
      </c>
      <c r="V353" s="163">
        <v>1468637.83</v>
      </c>
      <c r="W353" s="163">
        <v>0</v>
      </c>
      <c r="X353" s="163">
        <v>7320.11</v>
      </c>
      <c r="Y353" s="163">
        <v>0</v>
      </c>
      <c r="Z353" s="163">
        <v>0</v>
      </c>
      <c r="AA353" s="163">
        <v>0</v>
      </c>
      <c r="AB353" s="163">
        <v>0</v>
      </c>
      <c r="AC353" s="163">
        <f t="shared" si="52"/>
        <v>1461317.72</v>
      </c>
      <c r="AD353" s="164">
        <f t="shared" ref="AD353:AD384" si="58">ROUND((AC353/U353),2)</f>
        <v>1290.92</v>
      </c>
      <c r="AE353" s="164">
        <f t="shared" si="57"/>
        <v>667.62</v>
      </c>
      <c r="AF353" s="164">
        <f t="shared" si="53"/>
        <v>755745.84</v>
      </c>
      <c r="AG353" s="169">
        <f>AF353/AF$424</f>
        <v>28.540919009432997</v>
      </c>
      <c r="AH353" s="165">
        <f t="shared" si="54"/>
        <v>356761487.61791247</v>
      </c>
      <c r="AI353" s="166"/>
      <c r="AJ353" s="157" t="b">
        <f t="shared" si="56"/>
        <v>0</v>
      </c>
      <c r="AK353" s="149"/>
      <c r="AM353" s="149"/>
    </row>
    <row r="354" spans="1:39" hidden="1" x14ac:dyDescent="0.25">
      <c r="A354" s="167">
        <f t="shared" si="55"/>
        <v>0</v>
      </c>
      <c r="B354" s="186">
        <v>5607</v>
      </c>
      <c r="C354" s="159" t="s">
        <v>353</v>
      </c>
      <c r="D354" s="159">
        <v>7454</v>
      </c>
      <c r="E354" s="159">
        <v>3257126.06</v>
      </c>
      <c r="F354" s="159">
        <v>0</v>
      </c>
      <c r="G354" s="159">
        <v>0</v>
      </c>
      <c r="H354" s="159">
        <v>0</v>
      </c>
      <c r="I354" s="159">
        <v>0</v>
      </c>
      <c r="J354" s="159">
        <v>0</v>
      </c>
      <c r="K354" s="159">
        <v>0</v>
      </c>
      <c r="L354" s="159">
        <v>3257126.06</v>
      </c>
      <c r="M354" s="159">
        <v>436.96</v>
      </c>
      <c r="N354" s="159">
        <v>0</v>
      </c>
      <c r="O354" s="304">
        <v>0</v>
      </c>
      <c r="P354" s="159"/>
      <c r="Q354" s="160">
        <v>0</v>
      </c>
      <c r="R354" s="211"/>
      <c r="S354" s="161">
        <v>5607</v>
      </c>
      <c r="T354" s="159" t="s">
        <v>353</v>
      </c>
      <c r="U354" s="162">
        <v>7564</v>
      </c>
      <c r="V354" s="163">
        <v>5295714.8</v>
      </c>
      <c r="W354" s="163">
        <v>0</v>
      </c>
      <c r="X354" s="163">
        <v>0</v>
      </c>
      <c r="Y354" s="163">
        <v>0</v>
      </c>
      <c r="Z354" s="163">
        <v>0</v>
      </c>
      <c r="AA354" s="163">
        <v>0</v>
      </c>
      <c r="AB354" s="163">
        <v>0</v>
      </c>
      <c r="AC354" s="163">
        <f t="shared" si="52"/>
        <v>5295714.8</v>
      </c>
      <c r="AD354" s="164">
        <f t="shared" si="58"/>
        <v>700.12</v>
      </c>
      <c r="AE354" s="164">
        <f t="shared" si="57"/>
        <v>76.819999999999993</v>
      </c>
      <c r="AF354" s="164">
        <f t="shared" si="53"/>
        <v>581066.48</v>
      </c>
      <c r="AG354" s="169">
        <f>AF354/AF$424</f>
        <v>21.944111984495105</v>
      </c>
      <c r="AH354" s="165">
        <f t="shared" si="54"/>
        <v>274301399.80618882</v>
      </c>
      <c r="AI354" s="166"/>
      <c r="AJ354" s="157" t="b">
        <f t="shared" si="56"/>
        <v>0</v>
      </c>
      <c r="AK354" s="149"/>
      <c r="AM354" s="149"/>
    </row>
    <row r="355" spans="1:39" hidden="1" x14ac:dyDescent="0.25">
      <c r="A355" s="167">
        <f t="shared" si="55"/>
        <v>0</v>
      </c>
      <c r="B355" s="186">
        <v>5614</v>
      </c>
      <c r="C355" s="159" t="s">
        <v>354</v>
      </c>
      <c r="D355" s="159">
        <v>239</v>
      </c>
      <c r="E355" s="159">
        <v>78543.55</v>
      </c>
      <c r="F355" s="159">
        <v>0</v>
      </c>
      <c r="G355" s="159">
        <v>0</v>
      </c>
      <c r="H355" s="159">
        <v>0</v>
      </c>
      <c r="I355" s="159">
        <v>0</v>
      </c>
      <c r="J355" s="159">
        <v>0</v>
      </c>
      <c r="K355" s="159">
        <v>0</v>
      </c>
      <c r="L355" s="159">
        <v>78543.55</v>
      </c>
      <c r="M355" s="159">
        <v>328.63</v>
      </c>
      <c r="N355" s="159">
        <v>0</v>
      </c>
      <c r="O355" s="304">
        <v>0</v>
      </c>
      <c r="P355" s="159"/>
      <c r="Q355" s="160">
        <v>0</v>
      </c>
      <c r="R355" s="211"/>
      <c r="S355" s="161">
        <v>5614</v>
      </c>
      <c r="T355" s="159" t="s">
        <v>354</v>
      </c>
      <c r="U355" s="162">
        <v>240</v>
      </c>
      <c r="V355" s="163">
        <v>82600.899999999994</v>
      </c>
      <c r="W355" s="163">
        <v>0</v>
      </c>
      <c r="X355" s="163">
        <v>0</v>
      </c>
      <c r="Y355" s="163">
        <v>0</v>
      </c>
      <c r="Z355" s="163">
        <v>0</v>
      </c>
      <c r="AA355" s="163">
        <v>0</v>
      </c>
      <c r="AB355" s="163">
        <v>0</v>
      </c>
      <c r="AC355" s="163">
        <f t="shared" si="52"/>
        <v>82600.899999999994</v>
      </c>
      <c r="AD355" s="164">
        <f t="shared" si="58"/>
        <v>344.17</v>
      </c>
      <c r="AE355" s="164">
        <f t="shared" si="57"/>
        <v>0</v>
      </c>
      <c r="AF355" s="164">
        <f t="shared" si="53"/>
        <v>0</v>
      </c>
      <c r="AG355" s="164"/>
      <c r="AH355" s="165">
        <f t="shared" si="54"/>
        <v>0</v>
      </c>
      <c r="AI355" s="166"/>
      <c r="AJ355" s="157">
        <f t="shared" si="56"/>
        <v>0</v>
      </c>
      <c r="AK355" s="149"/>
      <c r="AM355" s="149"/>
    </row>
    <row r="356" spans="1:39" hidden="1" x14ac:dyDescent="0.25">
      <c r="A356" s="167">
        <f t="shared" si="55"/>
        <v>0</v>
      </c>
      <c r="B356" s="186">
        <v>3542</v>
      </c>
      <c r="C356" s="159" t="s">
        <v>227</v>
      </c>
      <c r="D356" s="159">
        <v>287</v>
      </c>
      <c r="E356" s="159">
        <v>117931.81</v>
      </c>
      <c r="F356" s="159">
        <v>0</v>
      </c>
      <c r="G356" s="159">
        <v>0</v>
      </c>
      <c r="H356" s="159">
        <v>0</v>
      </c>
      <c r="I356" s="159">
        <v>0</v>
      </c>
      <c r="J356" s="159">
        <v>0</v>
      </c>
      <c r="K356" s="159">
        <v>0</v>
      </c>
      <c r="L356" s="159">
        <v>117931.81</v>
      </c>
      <c r="M356" s="159">
        <v>410.91</v>
      </c>
      <c r="N356" s="159">
        <v>0</v>
      </c>
      <c r="O356" s="304">
        <v>0</v>
      </c>
      <c r="P356" s="159"/>
      <c r="Q356" s="160">
        <v>0</v>
      </c>
      <c r="R356" s="211"/>
      <c r="S356" s="161">
        <v>3542</v>
      </c>
      <c r="T356" s="159" t="s">
        <v>227</v>
      </c>
      <c r="U356" s="162">
        <v>295</v>
      </c>
      <c r="V356" s="163">
        <v>122046.13</v>
      </c>
      <c r="W356" s="163">
        <v>414</v>
      </c>
      <c r="X356" s="163">
        <v>0</v>
      </c>
      <c r="Y356" s="163">
        <v>0</v>
      </c>
      <c r="Z356" s="163">
        <v>0</v>
      </c>
      <c r="AA356" s="163">
        <v>0</v>
      </c>
      <c r="AB356" s="163">
        <v>0</v>
      </c>
      <c r="AC356" s="163">
        <f t="shared" si="52"/>
        <v>121632.13</v>
      </c>
      <c r="AD356" s="164">
        <f t="shared" si="58"/>
        <v>412.31</v>
      </c>
      <c r="AE356" s="164">
        <f t="shared" si="57"/>
        <v>0</v>
      </c>
      <c r="AF356" s="164">
        <f t="shared" si="53"/>
        <v>0</v>
      </c>
      <c r="AG356" s="164"/>
      <c r="AH356" s="165">
        <f t="shared" si="54"/>
        <v>0</v>
      </c>
      <c r="AI356" s="166"/>
      <c r="AJ356" s="157">
        <f t="shared" si="56"/>
        <v>0</v>
      </c>
      <c r="AK356" s="149"/>
      <c r="AM356" s="149"/>
    </row>
    <row r="357" spans="1:39" hidden="1" x14ac:dyDescent="0.25">
      <c r="A357" s="167">
        <f t="shared" si="55"/>
        <v>0</v>
      </c>
      <c r="B357" s="186">
        <v>5621</v>
      </c>
      <c r="C357" s="159" t="s">
        <v>355</v>
      </c>
      <c r="D357" s="159">
        <v>3205</v>
      </c>
      <c r="E357" s="159">
        <v>1098209.8899999999</v>
      </c>
      <c r="F357" s="159">
        <v>0</v>
      </c>
      <c r="G357" s="159">
        <v>0</v>
      </c>
      <c r="H357" s="159">
        <v>33089.89</v>
      </c>
      <c r="I357" s="159">
        <v>0</v>
      </c>
      <c r="J357" s="159">
        <v>0</v>
      </c>
      <c r="K357" s="159">
        <v>0</v>
      </c>
      <c r="L357" s="159">
        <v>1065120</v>
      </c>
      <c r="M357" s="159">
        <v>332.33</v>
      </c>
      <c r="N357" s="159">
        <v>0</v>
      </c>
      <c r="O357" s="304">
        <v>0</v>
      </c>
      <c r="P357" s="159"/>
      <c r="Q357" s="160">
        <v>0</v>
      </c>
      <c r="R357" s="211"/>
      <c r="S357" s="161">
        <v>5621</v>
      </c>
      <c r="T357" s="159" t="s">
        <v>355</v>
      </c>
      <c r="U357" s="162">
        <v>3142</v>
      </c>
      <c r="V357" s="163">
        <v>1328592.53</v>
      </c>
      <c r="W357" s="163">
        <v>0</v>
      </c>
      <c r="X357" s="163">
        <v>0</v>
      </c>
      <c r="Y357" s="163">
        <v>55781.5</v>
      </c>
      <c r="Z357" s="163">
        <v>0</v>
      </c>
      <c r="AA357" s="163">
        <v>0</v>
      </c>
      <c r="AB357" s="163">
        <v>0</v>
      </c>
      <c r="AC357" s="163">
        <f t="shared" si="52"/>
        <v>1272811.03</v>
      </c>
      <c r="AD357" s="164">
        <f t="shared" si="58"/>
        <v>405.1</v>
      </c>
      <c r="AE357" s="164">
        <f t="shared" si="57"/>
        <v>0</v>
      </c>
      <c r="AF357" s="164">
        <f t="shared" si="53"/>
        <v>0</v>
      </c>
      <c r="AG357" s="164"/>
      <c r="AH357" s="165">
        <f t="shared" si="54"/>
        <v>0</v>
      </c>
      <c r="AI357" s="166"/>
      <c r="AJ357" s="157">
        <f t="shared" si="56"/>
        <v>0</v>
      </c>
      <c r="AK357" s="149"/>
      <c r="AM357" s="149"/>
    </row>
    <row r="358" spans="1:39" hidden="1" x14ac:dyDescent="0.25">
      <c r="A358" s="167">
        <f t="shared" si="55"/>
        <v>0</v>
      </c>
      <c r="B358" s="186">
        <v>5628</v>
      </c>
      <c r="C358" s="159" t="s">
        <v>356</v>
      </c>
      <c r="D358" s="159">
        <v>954</v>
      </c>
      <c r="E358" s="159">
        <v>737086.19</v>
      </c>
      <c r="F358" s="159">
        <v>0</v>
      </c>
      <c r="G358" s="159">
        <v>0</v>
      </c>
      <c r="H358" s="159">
        <v>0</v>
      </c>
      <c r="I358" s="159">
        <v>0</v>
      </c>
      <c r="J358" s="159">
        <v>0</v>
      </c>
      <c r="K358" s="159">
        <v>0</v>
      </c>
      <c r="L358" s="159">
        <v>737086.19</v>
      </c>
      <c r="M358" s="159">
        <v>772.63</v>
      </c>
      <c r="N358" s="159">
        <v>173.14</v>
      </c>
      <c r="O358" s="304">
        <v>165175.56</v>
      </c>
      <c r="P358" s="159">
        <v>28</v>
      </c>
      <c r="Q358" s="160">
        <v>140150.57999999999</v>
      </c>
      <c r="R358" s="211"/>
      <c r="S358" s="161">
        <v>5628</v>
      </c>
      <c r="T358" s="159" t="s">
        <v>356</v>
      </c>
      <c r="U358" s="162">
        <v>928</v>
      </c>
      <c r="V358" s="163">
        <v>754559.6</v>
      </c>
      <c r="W358" s="163">
        <v>0</v>
      </c>
      <c r="X358" s="163">
        <v>0</v>
      </c>
      <c r="Y358" s="163">
        <v>0</v>
      </c>
      <c r="Z358" s="163">
        <v>0</v>
      </c>
      <c r="AA358" s="163">
        <v>0</v>
      </c>
      <c r="AB358" s="163">
        <v>0</v>
      </c>
      <c r="AC358" s="163">
        <f t="shared" si="52"/>
        <v>754559.6</v>
      </c>
      <c r="AD358" s="164">
        <f t="shared" si="58"/>
        <v>813.1</v>
      </c>
      <c r="AE358" s="164">
        <f t="shared" si="57"/>
        <v>189.8</v>
      </c>
      <c r="AF358" s="164">
        <f t="shared" si="53"/>
        <v>176134.40000000002</v>
      </c>
      <c r="AG358" s="169">
        <f>AF358/AF$424</f>
        <v>6.6517569520132271</v>
      </c>
      <c r="AH358" s="165">
        <f t="shared" si="54"/>
        <v>83146961.900165334</v>
      </c>
      <c r="AI358" s="166"/>
      <c r="AJ358" s="157" t="b">
        <f t="shared" si="56"/>
        <v>0</v>
      </c>
      <c r="AK358" s="149"/>
      <c r="AM358" s="149"/>
    </row>
    <row r="359" spans="1:39" hidden="1" x14ac:dyDescent="0.25">
      <c r="A359" s="167">
        <f t="shared" si="55"/>
        <v>0</v>
      </c>
      <c r="B359" s="186">
        <v>5642</v>
      </c>
      <c r="C359" s="159" t="s">
        <v>357</v>
      </c>
      <c r="D359" s="159">
        <v>1130</v>
      </c>
      <c r="E359" s="159">
        <v>412565.61</v>
      </c>
      <c r="F359" s="159">
        <v>0</v>
      </c>
      <c r="G359" s="159">
        <v>0</v>
      </c>
      <c r="H359" s="159">
        <v>0</v>
      </c>
      <c r="I359" s="159">
        <v>0</v>
      </c>
      <c r="J359" s="159">
        <v>0</v>
      </c>
      <c r="K359" s="159">
        <v>0</v>
      </c>
      <c r="L359" s="159">
        <v>412565.61</v>
      </c>
      <c r="M359" s="159">
        <v>365.1</v>
      </c>
      <c r="N359" s="159">
        <v>0</v>
      </c>
      <c r="O359" s="304">
        <v>0</v>
      </c>
      <c r="P359" s="159"/>
      <c r="Q359" s="160">
        <v>0</v>
      </c>
      <c r="R359" s="211"/>
      <c r="S359" s="170">
        <v>5642</v>
      </c>
      <c r="T359" s="171" t="s">
        <v>357</v>
      </c>
      <c r="U359" s="172">
        <v>1122</v>
      </c>
      <c r="V359" s="173">
        <v>444564.31</v>
      </c>
      <c r="W359" s="173">
        <v>0</v>
      </c>
      <c r="X359" s="173">
        <v>0</v>
      </c>
      <c r="Y359" s="173">
        <v>0</v>
      </c>
      <c r="Z359" s="173">
        <v>0</v>
      </c>
      <c r="AA359" s="173">
        <v>0</v>
      </c>
      <c r="AB359" s="173">
        <v>0</v>
      </c>
      <c r="AC359" s="173">
        <f t="shared" si="52"/>
        <v>444564.31</v>
      </c>
      <c r="AD359" s="173">
        <f t="shared" si="58"/>
        <v>396.22</v>
      </c>
      <c r="AE359" s="173">
        <f t="shared" si="57"/>
        <v>0</v>
      </c>
      <c r="AF359" s="173">
        <f t="shared" si="53"/>
        <v>0</v>
      </c>
      <c r="AG359" s="173"/>
      <c r="AH359" s="165">
        <f t="shared" si="54"/>
        <v>0</v>
      </c>
      <c r="AI359" s="166"/>
      <c r="AJ359" s="157">
        <f t="shared" si="56"/>
        <v>0</v>
      </c>
      <c r="AK359" s="149"/>
      <c r="AM359" s="149"/>
    </row>
    <row r="360" spans="1:39" hidden="1" x14ac:dyDescent="0.25">
      <c r="A360" s="167">
        <f t="shared" si="55"/>
        <v>0</v>
      </c>
      <c r="B360" s="186">
        <v>5656</v>
      </c>
      <c r="C360" s="159" t="s">
        <v>358</v>
      </c>
      <c r="D360" s="159">
        <v>8272</v>
      </c>
      <c r="E360" s="159">
        <v>3219299.37</v>
      </c>
      <c r="F360" s="159">
        <v>0</v>
      </c>
      <c r="G360" s="159">
        <v>0</v>
      </c>
      <c r="H360" s="159">
        <v>0</v>
      </c>
      <c r="I360" s="159">
        <v>0</v>
      </c>
      <c r="J360" s="159">
        <v>0</v>
      </c>
      <c r="K360" s="159">
        <v>0</v>
      </c>
      <c r="L360" s="159">
        <v>3219299.37</v>
      </c>
      <c r="M360" s="159">
        <v>389.18</v>
      </c>
      <c r="N360" s="159">
        <v>0</v>
      </c>
      <c r="O360" s="304">
        <v>0</v>
      </c>
      <c r="P360" s="159"/>
      <c r="Q360" s="160">
        <v>0</v>
      </c>
      <c r="R360" s="211"/>
      <c r="S360" s="170">
        <v>5656</v>
      </c>
      <c r="T360" s="171" t="s">
        <v>358</v>
      </c>
      <c r="U360" s="172">
        <v>8394</v>
      </c>
      <c r="V360" s="173">
        <v>3348686.18</v>
      </c>
      <c r="W360" s="173">
        <v>0</v>
      </c>
      <c r="X360" s="173">
        <v>0</v>
      </c>
      <c r="Y360" s="173">
        <v>0</v>
      </c>
      <c r="Z360" s="173">
        <v>0</v>
      </c>
      <c r="AA360" s="173">
        <v>0</v>
      </c>
      <c r="AB360" s="173">
        <v>0</v>
      </c>
      <c r="AC360" s="173">
        <f t="shared" si="52"/>
        <v>3348686.18</v>
      </c>
      <c r="AD360" s="173">
        <f t="shared" si="58"/>
        <v>398.94</v>
      </c>
      <c r="AE360" s="173">
        <f t="shared" si="57"/>
        <v>0</v>
      </c>
      <c r="AF360" s="173">
        <f t="shared" si="53"/>
        <v>0</v>
      </c>
      <c r="AG360" s="173"/>
      <c r="AH360" s="165">
        <f t="shared" si="54"/>
        <v>0</v>
      </c>
      <c r="AI360" s="166"/>
      <c r="AJ360" s="157">
        <f t="shared" si="56"/>
        <v>0</v>
      </c>
      <c r="AK360" s="149"/>
      <c r="AM360" s="149"/>
    </row>
    <row r="361" spans="1:39" hidden="1" x14ac:dyDescent="0.25">
      <c r="A361" s="167">
        <f t="shared" si="55"/>
        <v>0</v>
      </c>
      <c r="B361" s="186">
        <v>5663</v>
      </c>
      <c r="C361" s="159" t="s">
        <v>359</v>
      </c>
      <c r="D361" s="159">
        <v>4809</v>
      </c>
      <c r="E361" s="159">
        <v>2256173.9500000002</v>
      </c>
      <c r="F361" s="159">
        <v>0</v>
      </c>
      <c r="G361" s="159">
        <v>0</v>
      </c>
      <c r="H361" s="159">
        <v>0</v>
      </c>
      <c r="I361" s="159">
        <v>0</v>
      </c>
      <c r="J361" s="159">
        <v>0</v>
      </c>
      <c r="K361" s="159">
        <v>0</v>
      </c>
      <c r="L361" s="159">
        <v>2256173.9500000002</v>
      </c>
      <c r="M361" s="159">
        <v>469.16</v>
      </c>
      <c r="N361" s="159">
        <v>0</v>
      </c>
      <c r="O361" s="304">
        <v>0</v>
      </c>
      <c r="P361" s="159"/>
      <c r="Q361" s="160">
        <v>0</v>
      </c>
      <c r="R361" s="211"/>
      <c r="S361" s="161">
        <v>5663</v>
      </c>
      <c r="T361" s="159" t="s">
        <v>359</v>
      </c>
      <c r="U361" s="162">
        <v>4824</v>
      </c>
      <c r="V361" s="163">
        <v>2376020.15</v>
      </c>
      <c r="W361" s="163">
        <v>0</v>
      </c>
      <c r="X361" s="163">
        <v>0</v>
      </c>
      <c r="Y361" s="163">
        <v>0</v>
      </c>
      <c r="Z361" s="163">
        <v>0</v>
      </c>
      <c r="AA361" s="163">
        <v>0</v>
      </c>
      <c r="AB361" s="163">
        <v>0</v>
      </c>
      <c r="AC361" s="163">
        <f t="shared" si="52"/>
        <v>2376020.15</v>
      </c>
      <c r="AD361" s="164">
        <f t="shared" si="58"/>
        <v>492.54</v>
      </c>
      <c r="AE361" s="164">
        <f t="shared" si="57"/>
        <v>0</v>
      </c>
      <c r="AF361" s="164">
        <f t="shared" si="53"/>
        <v>0</v>
      </c>
      <c r="AG361" s="164"/>
      <c r="AH361" s="165">
        <f t="shared" si="54"/>
        <v>0</v>
      </c>
      <c r="AI361" s="166"/>
      <c r="AJ361" s="157">
        <f t="shared" si="56"/>
        <v>0</v>
      </c>
      <c r="AK361" s="149"/>
      <c r="AM361" s="149"/>
    </row>
    <row r="362" spans="1:39" hidden="1" x14ac:dyDescent="0.25">
      <c r="A362" s="167">
        <f t="shared" si="55"/>
        <v>0</v>
      </c>
      <c r="B362" s="186">
        <v>5670</v>
      </c>
      <c r="C362" s="159" t="s">
        <v>360</v>
      </c>
      <c r="D362" s="159">
        <v>409</v>
      </c>
      <c r="E362" s="159">
        <v>424212.74</v>
      </c>
      <c r="F362" s="159">
        <v>0</v>
      </c>
      <c r="G362" s="159">
        <v>0</v>
      </c>
      <c r="H362" s="159">
        <v>0</v>
      </c>
      <c r="I362" s="159">
        <v>0</v>
      </c>
      <c r="J362" s="159">
        <v>0</v>
      </c>
      <c r="K362" s="159">
        <v>0</v>
      </c>
      <c r="L362" s="159">
        <v>424212.74</v>
      </c>
      <c r="M362" s="159">
        <v>1037.19</v>
      </c>
      <c r="N362" s="159">
        <v>437.7</v>
      </c>
      <c r="O362" s="304">
        <v>179019.3</v>
      </c>
      <c r="P362" s="159">
        <v>27</v>
      </c>
      <c r="Q362" s="160">
        <v>151896.92000000001</v>
      </c>
      <c r="R362" s="211"/>
      <c r="S362" s="161">
        <v>5670</v>
      </c>
      <c r="T362" s="159" t="s">
        <v>360</v>
      </c>
      <c r="U362" s="162">
        <v>391</v>
      </c>
      <c r="V362" s="163">
        <v>436855.66</v>
      </c>
      <c r="W362" s="163">
        <v>0</v>
      </c>
      <c r="X362" s="163">
        <v>0</v>
      </c>
      <c r="Y362" s="163">
        <v>0</v>
      </c>
      <c r="Z362" s="163">
        <v>0</v>
      </c>
      <c r="AA362" s="163">
        <v>0</v>
      </c>
      <c r="AB362" s="163">
        <v>0</v>
      </c>
      <c r="AC362" s="163">
        <f t="shared" si="52"/>
        <v>436855.66</v>
      </c>
      <c r="AD362" s="164">
        <f t="shared" si="58"/>
        <v>1117.28</v>
      </c>
      <c r="AE362" s="164">
        <f t="shared" si="57"/>
        <v>493.98</v>
      </c>
      <c r="AF362" s="164">
        <f t="shared" si="53"/>
        <v>193146.18</v>
      </c>
      <c r="AG362" s="169">
        <f>AF362/AF$424</f>
        <v>7.2942108161142745</v>
      </c>
      <c r="AH362" s="165">
        <f t="shared" si="54"/>
        <v>91177635.201428428</v>
      </c>
      <c r="AI362" s="166"/>
      <c r="AJ362" s="157" t="b">
        <f t="shared" si="56"/>
        <v>0</v>
      </c>
      <c r="AK362" s="149"/>
      <c r="AM362" s="149"/>
    </row>
    <row r="363" spans="1:39" hidden="1" x14ac:dyDescent="0.25">
      <c r="A363" s="167">
        <f t="shared" si="55"/>
        <v>0</v>
      </c>
      <c r="B363" s="186">
        <v>3510</v>
      </c>
      <c r="C363" s="159" t="s">
        <v>224</v>
      </c>
      <c r="D363" s="159">
        <v>496</v>
      </c>
      <c r="E363" s="159">
        <v>151212.57</v>
      </c>
      <c r="F363" s="159">
        <v>0</v>
      </c>
      <c r="G363" s="159">
        <v>0</v>
      </c>
      <c r="H363" s="159">
        <v>0</v>
      </c>
      <c r="I363" s="159">
        <v>0</v>
      </c>
      <c r="J363" s="159">
        <v>0</v>
      </c>
      <c r="K363" s="159">
        <v>0</v>
      </c>
      <c r="L363" s="159">
        <v>151212.57</v>
      </c>
      <c r="M363" s="159">
        <v>304.86</v>
      </c>
      <c r="N363" s="159">
        <v>0</v>
      </c>
      <c r="O363" s="304">
        <v>0</v>
      </c>
      <c r="P363" s="159"/>
      <c r="Q363" s="160">
        <v>0</v>
      </c>
      <c r="R363" s="211"/>
      <c r="S363" s="170">
        <v>3510</v>
      </c>
      <c r="T363" s="171" t="s">
        <v>224</v>
      </c>
      <c r="U363" s="172">
        <v>471</v>
      </c>
      <c r="V363" s="173">
        <v>155350.9</v>
      </c>
      <c r="W363" s="173">
        <v>722</v>
      </c>
      <c r="X363" s="173">
        <v>0</v>
      </c>
      <c r="Y363" s="173">
        <v>0</v>
      </c>
      <c r="Z363" s="173">
        <v>0</v>
      </c>
      <c r="AA363" s="173">
        <v>0</v>
      </c>
      <c r="AB363" s="173">
        <v>0</v>
      </c>
      <c r="AC363" s="173">
        <f t="shared" si="52"/>
        <v>154628.9</v>
      </c>
      <c r="AD363" s="173">
        <f t="shared" si="58"/>
        <v>328.3</v>
      </c>
      <c r="AE363" s="173">
        <f t="shared" si="57"/>
        <v>0</v>
      </c>
      <c r="AF363" s="173">
        <f t="shared" si="53"/>
        <v>0</v>
      </c>
      <c r="AG363" s="173"/>
      <c r="AH363" s="165">
        <f t="shared" si="54"/>
        <v>0</v>
      </c>
      <c r="AI363" s="166"/>
      <c r="AJ363" s="157">
        <f t="shared" si="56"/>
        <v>0</v>
      </c>
      <c r="AK363" s="149"/>
      <c r="AM363" s="149"/>
    </row>
    <row r="364" spans="1:39" hidden="1" x14ac:dyDescent="0.25">
      <c r="A364" s="167">
        <f t="shared" si="55"/>
        <v>0</v>
      </c>
      <c r="B364" s="186">
        <v>5726</v>
      </c>
      <c r="C364" s="159" t="s">
        <v>361</v>
      </c>
      <c r="D364" s="159">
        <v>587</v>
      </c>
      <c r="E364" s="159">
        <v>425664.17</v>
      </c>
      <c r="F364" s="159">
        <v>0</v>
      </c>
      <c r="G364" s="159">
        <v>0</v>
      </c>
      <c r="H364" s="159">
        <v>0</v>
      </c>
      <c r="I364" s="159">
        <v>0</v>
      </c>
      <c r="J364" s="159">
        <v>0</v>
      </c>
      <c r="K364" s="159">
        <v>0</v>
      </c>
      <c r="L364" s="159">
        <v>425664.17</v>
      </c>
      <c r="M364" s="159">
        <v>725.15</v>
      </c>
      <c r="N364" s="159">
        <v>125.66</v>
      </c>
      <c r="O364" s="304">
        <v>73762.42</v>
      </c>
      <c r="P364" s="159">
        <v>73</v>
      </c>
      <c r="Q364" s="160">
        <v>62587.02</v>
      </c>
      <c r="R364" s="211"/>
      <c r="S364" s="161">
        <v>5726</v>
      </c>
      <c r="T364" s="159" t="s">
        <v>361</v>
      </c>
      <c r="U364" s="162">
        <v>593</v>
      </c>
      <c r="V364" s="163">
        <v>437448.61</v>
      </c>
      <c r="W364" s="163">
        <v>0</v>
      </c>
      <c r="X364" s="163">
        <v>0</v>
      </c>
      <c r="Y364" s="163">
        <v>0</v>
      </c>
      <c r="Z364" s="163">
        <v>0</v>
      </c>
      <c r="AA364" s="163">
        <v>0</v>
      </c>
      <c r="AB364" s="163">
        <v>0</v>
      </c>
      <c r="AC364" s="163">
        <f t="shared" si="52"/>
        <v>437448.61</v>
      </c>
      <c r="AD364" s="164">
        <f t="shared" si="58"/>
        <v>737.69</v>
      </c>
      <c r="AE364" s="164">
        <f t="shared" si="57"/>
        <v>114.39</v>
      </c>
      <c r="AF364" s="164">
        <f t="shared" si="53"/>
        <v>67833.27</v>
      </c>
      <c r="AG364" s="169">
        <f>AF364/AF$424</f>
        <v>2.5617393609669108</v>
      </c>
      <c r="AH364" s="165">
        <f t="shared" si="54"/>
        <v>32021742.012086384</v>
      </c>
      <c r="AI364" s="166"/>
      <c r="AJ364" s="157" t="b">
        <f t="shared" si="56"/>
        <v>0</v>
      </c>
      <c r="AK364" s="149"/>
      <c r="AM364" s="149"/>
    </row>
    <row r="365" spans="1:39" hidden="1" x14ac:dyDescent="0.25">
      <c r="A365" s="167">
        <f t="shared" si="55"/>
        <v>0</v>
      </c>
      <c r="B365" s="186">
        <v>5733</v>
      </c>
      <c r="C365" s="159" t="s">
        <v>362</v>
      </c>
      <c r="D365" s="159">
        <v>490</v>
      </c>
      <c r="E365" s="159">
        <v>538315.39</v>
      </c>
      <c r="F365" s="159">
        <v>0</v>
      </c>
      <c r="G365" s="159">
        <v>0</v>
      </c>
      <c r="H365" s="159">
        <v>0</v>
      </c>
      <c r="I365" s="159">
        <v>0</v>
      </c>
      <c r="J365" s="159">
        <v>0</v>
      </c>
      <c r="K365" s="159">
        <v>0</v>
      </c>
      <c r="L365" s="159">
        <v>538315.39</v>
      </c>
      <c r="M365" s="159">
        <v>1098.5999999999999</v>
      </c>
      <c r="N365" s="159">
        <v>499.11</v>
      </c>
      <c r="O365" s="304">
        <v>244563.9</v>
      </c>
      <c r="P365" s="159">
        <v>12</v>
      </c>
      <c r="Q365" s="160">
        <v>207511.16</v>
      </c>
      <c r="R365" s="211"/>
      <c r="S365" s="161">
        <v>5733</v>
      </c>
      <c r="T365" s="159" t="s">
        <v>362</v>
      </c>
      <c r="U365" s="162">
        <v>486</v>
      </c>
      <c r="V365" s="163">
        <v>568855.69999999995</v>
      </c>
      <c r="W365" s="163">
        <v>0</v>
      </c>
      <c r="X365" s="163">
        <v>0</v>
      </c>
      <c r="Y365" s="163">
        <v>0</v>
      </c>
      <c r="Z365" s="163">
        <v>0</v>
      </c>
      <c r="AA365" s="163">
        <v>0</v>
      </c>
      <c r="AB365" s="163">
        <v>0</v>
      </c>
      <c r="AC365" s="163">
        <f t="shared" si="52"/>
        <v>568855.69999999995</v>
      </c>
      <c r="AD365" s="164">
        <f t="shared" si="58"/>
        <v>1170.48</v>
      </c>
      <c r="AE365" s="164">
        <f t="shared" si="57"/>
        <v>547.17999999999995</v>
      </c>
      <c r="AF365" s="164">
        <f t="shared" si="53"/>
        <v>265929.48</v>
      </c>
      <c r="AG365" s="169">
        <f>AF365/AF$424</f>
        <v>10.04288922172649</v>
      </c>
      <c r="AH365" s="165">
        <f t="shared" si="54"/>
        <v>125536115.27158113</v>
      </c>
      <c r="AI365" s="166"/>
      <c r="AJ365" s="157" t="b">
        <f t="shared" si="56"/>
        <v>0</v>
      </c>
      <c r="AK365" s="149"/>
      <c r="AM365" s="149"/>
    </row>
    <row r="366" spans="1:39" hidden="1" x14ac:dyDescent="0.25">
      <c r="A366" s="167">
        <f t="shared" si="55"/>
        <v>0</v>
      </c>
      <c r="B366" s="186">
        <v>5740</v>
      </c>
      <c r="C366" s="159" t="s">
        <v>363</v>
      </c>
      <c r="D366" s="159">
        <v>237</v>
      </c>
      <c r="E366" s="159">
        <v>99598.43</v>
      </c>
      <c r="F366" s="159">
        <v>0</v>
      </c>
      <c r="G366" s="159">
        <v>0</v>
      </c>
      <c r="H366" s="159">
        <v>0</v>
      </c>
      <c r="I366" s="159">
        <v>0</v>
      </c>
      <c r="J366" s="159">
        <v>0</v>
      </c>
      <c r="K366" s="159">
        <v>0</v>
      </c>
      <c r="L366" s="159">
        <v>99598.43</v>
      </c>
      <c r="M366" s="159">
        <v>420.25</v>
      </c>
      <c r="N366" s="159">
        <v>0</v>
      </c>
      <c r="O366" s="304">
        <v>0</v>
      </c>
      <c r="P366" s="159"/>
      <c r="Q366" s="160">
        <v>0</v>
      </c>
      <c r="R366" s="211"/>
      <c r="S366" s="161">
        <v>5740</v>
      </c>
      <c r="T366" s="159" t="s">
        <v>363</v>
      </c>
      <c r="U366" s="162">
        <v>249</v>
      </c>
      <c r="V366" s="163">
        <v>235291.01</v>
      </c>
      <c r="W366" s="163">
        <v>0</v>
      </c>
      <c r="X366" s="163">
        <v>0</v>
      </c>
      <c r="Y366" s="163">
        <v>0</v>
      </c>
      <c r="Z366" s="163">
        <v>0</v>
      </c>
      <c r="AA366" s="163">
        <v>0</v>
      </c>
      <c r="AB366" s="163">
        <v>0</v>
      </c>
      <c r="AC366" s="163">
        <f t="shared" si="52"/>
        <v>235291.01</v>
      </c>
      <c r="AD366" s="164">
        <f t="shared" si="58"/>
        <v>944.94</v>
      </c>
      <c r="AE366" s="164">
        <f t="shared" si="57"/>
        <v>321.64</v>
      </c>
      <c r="AF366" s="164">
        <f t="shared" si="53"/>
        <v>80088.36</v>
      </c>
      <c r="AG366" s="169">
        <f>AF366/AF$424</f>
        <v>3.024555710896554</v>
      </c>
      <c r="AH366" s="165">
        <f t="shared" si="54"/>
        <v>37806946.386206925</v>
      </c>
      <c r="AI366" s="166"/>
      <c r="AJ366" s="157" t="b">
        <f t="shared" si="56"/>
        <v>0</v>
      </c>
      <c r="AK366" s="149"/>
      <c r="AM366" s="149"/>
    </row>
    <row r="367" spans="1:39" hidden="1" x14ac:dyDescent="0.25">
      <c r="A367" s="167">
        <f t="shared" si="55"/>
        <v>0</v>
      </c>
      <c r="B367" s="186">
        <v>5747</v>
      </c>
      <c r="C367" s="159" t="s">
        <v>364</v>
      </c>
      <c r="D367" s="159">
        <v>3169</v>
      </c>
      <c r="E367" s="159">
        <v>2167550.4700000002</v>
      </c>
      <c r="F367" s="159">
        <v>0</v>
      </c>
      <c r="G367" s="159">
        <v>27823.37</v>
      </c>
      <c r="H367" s="159">
        <v>0</v>
      </c>
      <c r="I367" s="159">
        <v>0</v>
      </c>
      <c r="J367" s="159">
        <v>0</v>
      </c>
      <c r="K367" s="159">
        <v>0</v>
      </c>
      <c r="L367" s="159">
        <v>2139727.1</v>
      </c>
      <c r="M367" s="159">
        <v>675.21</v>
      </c>
      <c r="N367" s="159">
        <v>75.72</v>
      </c>
      <c r="O367" s="304">
        <v>239956.68</v>
      </c>
      <c r="P367" s="159">
        <v>14</v>
      </c>
      <c r="Q367" s="160">
        <v>203601.96</v>
      </c>
      <c r="R367" s="211"/>
      <c r="S367" s="161">
        <v>5747</v>
      </c>
      <c r="T367" s="159" t="s">
        <v>364</v>
      </c>
      <c r="U367" s="162">
        <v>3164</v>
      </c>
      <c r="V367" s="163">
        <v>2508953.02</v>
      </c>
      <c r="W367" s="163">
        <v>0</v>
      </c>
      <c r="X367" s="163">
        <v>25224.82</v>
      </c>
      <c r="Y367" s="163">
        <v>0</v>
      </c>
      <c r="Z367" s="163">
        <v>0</v>
      </c>
      <c r="AA367" s="163">
        <v>0</v>
      </c>
      <c r="AB367" s="163">
        <v>0</v>
      </c>
      <c r="AC367" s="163">
        <f t="shared" si="52"/>
        <v>2483728.2000000002</v>
      </c>
      <c r="AD367" s="164">
        <f t="shared" si="58"/>
        <v>785</v>
      </c>
      <c r="AE367" s="164">
        <f t="shared" si="57"/>
        <v>161.69999999999999</v>
      </c>
      <c r="AF367" s="164">
        <f t="shared" si="53"/>
        <v>511618.8</v>
      </c>
      <c r="AG367" s="169">
        <f>AF367/AF$424</f>
        <v>19.321404051001192</v>
      </c>
      <c r="AH367" s="165">
        <f t="shared" si="54"/>
        <v>241517550.63751489</v>
      </c>
      <c r="AI367" s="166"/>
      <c r="AJ367" s="157" t="b">
        <f t="shared" si="56"/>
        <v>0</v>
      </c>
      <c r="AK367" s="149"/>
      <c r="AM367" s="149"/>
    </row>
    <row r="368" spans="1:39" hidden="1" x14ac:dyDescent="0.25">
      <c r="A368" s="167">
        <f t="shared" si="55"/>
        <v>0</v>
      </c>
      <c r="B368" s="186">
        <v>5754</v>
      </c>
      <c r="C368" s="159" t="s">
        <v>365</v>
      </c>
      <c r="D368" s="159">
        <v>1239</v>
      </c>
      <c r="E368" s="159">
        <v>863169.14</v>
      </c>
      <c r="F368" s="159">
        <v>0</v>
      </c>
      <c r="G368" s="159">
        <v>0</v>
      </c>
      <c r="H368" s="159">
        <v>0</v>
      </c>
      <c r="I368" s="159">
        <v>0</v>
      </c>
      <c r="J368" s="159">
        <v>0</v>
      </c>
      <c r="K368" s="159">
        <v>0</v>
      </c>
      <c r="L368" s="159">
        <v>863169.14</v>
      </c>
      <c r="M368" s="159">
        <v>696.67</v>
      </c>
      <c r="N368" s="159">
        <v>97.18</v>
      </c>
      <c r="O368" s="304">
        <v>120406.02</v>
      </c>
      <c r="P368" s="159">
        <v>48</v>
      </c>
      <c r="Q368" s="160">
        <v>102163.86</v>
      </c>
      <c r="R368" s="211"/>
      <c r="S368" s="161">
        <v>5754</v>
      </c>
      <c r="T368" s="159" t="s">
        <v>365</v>
      </c>
      <c r="U368" s="162">
        <v>1225</v>
      </c>
      <c r="V368" s="163">
        <v>876098.57</v>
      </c>
      <c r="W368" s="163">
        <v>0</v>
      </c>
      <c r="X368" s="163">
        <v>0</v>
      </c>
      <c r="Y368" s="163">
        <v>0</v>
      </c>
      <c r="Z368" s="163">
        <v>0</v>
      </c>
      <c r="AA368" s="163">
        <v>0</v>
      </c>
      <c r="AB368" s="163">
        <v>0</v>
      </c>
      <c r="AC368" s="163">
        <f t="shared" si="52"/>
        <v>876098.57</v>
      </c>
      <c r="AD368" s="164">
        <f t="shared" si="58"/>
        <v>715.18</v>
      </c>
      <c r="AE368" s="164">
        <f t="shared" si="57"/>
        <v>91.88</v>
      </c>
      <c r="AF368" s="164">
        <f t="shared" si="53"/>
        <v>112553</v>
      </c>
      <c r="AG368" s="169">
        <f>AF368/AF$424</f>
        <v>4.2505904594442923</v>
      </c>
      <c r="AH368" s="165">
        <f t="shared" si="54"/>
        <v>53132380.743053652</v>
      </c>
      <c r="AI368" s="166"/>
      <c r="AJ368" s="157" t="b">
        <f t="shared" si="56"/>
        <v>0</v>
      </c>
      <c r="AK368" s="149"/>
      <c r="AM368" s="149"/>
    </row>
    <row r="369" spans="1:39" hidden="1" x14ac:dyDescent="0.25">
      <c r="A369" s="167">
        <f t="shared" si="55"/>
        <v>0</v>
      </c>
      <c r="B369" s="186">
        <v>126</v>
      </c>
      <c r="C369" s="159" t="s">
        <v>9</v>
      </c>
      <c r="D369" s="159">
        <v>985</v>
      </c>
      <c r="E369" s="159">
        <v>485973.96</v>
      </c>
      <c r="F369" s="159">
        <v>0</v>
      </c>
      <c r="G369" s="159">
        <v>0</v>
      </c>
      <c r="H369" s="159">
        <v>0</v>
      </c>
      <c r="I369" s="159">
        <v>0</v>
      </c>
      <c r="J369" s="159">
        <v>0</v>
      </c>
      <c r="K369" s="159">
        <v>0</v>
      </c>
      <c r="L369" s="159">
        <v>485973.96</v>
      </c>
      <c r="M369" s="159">
        <v>493.37</v>
      </c>
      <c r="N369" s="159">
        <v>0</v>
      </c>
      <c r="O369" s="304">
        <v>0</v>
      </c>
      <c r="P369" s="159"/>
      <c r="Q369" s="160">
        <v>0</v>
      </c>
      <c r="R369" s="211"/>
      <c r="S369" s="161">
        <v>126</v>
      </c>
      <c r="T369" s="159" t="s">
        <v>9</v>
      </c>
      <c r="U369" s="162">
        <v>968</v>
      </c>
      <c r="V369" s="163">
        <v>501605.37</v>
      </c>
      <c r="W369" s="163">
        <v>0</v>
      </c>
      <c r="X369" s="163">
        <v>0</v>
      </c>
      <c r="Y369" s="163">
        <v>0</v>
      </c>
      <c r="Z369" s="163">
        <v>0</v>
      </c>
      <c r="AA369" s="163">
        <v>0</v>
      </c>
      <c r="AB369" s="163">
        <v>0</v>
      </c>
      <c r="AC369" s="163">
        <f t="shared" si="52"/>
        <v>501605.37</v>
      </c>
      <c r="AD369" s="164">
        <f t="shared" si="58"/>
        <v>518.19000000000005</v>
      </c>
      <c r="AE369" s="164">
        <f t="shared" si="57"/>
        <v>0</v>
      </c>
      <c r="AF369" s="164">
        <f t="shared" si="53"/>
        <v>0</v>
      </c>
      <c r="AG369" s="164"/>
      <c r="AH369" s="165">
        <f t="shared" si="54"/>
        <v>0</v>
      </c>
      <c r="AI369" s="166"/>
      <c r="AJ369" s="157">
        <f t="shared" si="56"/>
        <v>0</v>
      </c>
      <c r="AK369" s="149"/>
      <c r="AM369" s="149"/>
    </row>
    <row r="370" spans="1:39" hidden="1" x14ac:dyDescent="0.25">
      <c r="A370" s="167">
        <f t="shared" si="55"/>
        <v>0</v>
      </c>
      <c r="B370" s="186">
        <v>5780</v>
      </c>
      <c r="C370" s="159" t="s">
        <v>367</v>
      </c>
      <c r="D370" s="159">
        <v>452</v>
      </c>
      <c r="E370" s="159">
        <v>300140.40000000002</v>
      </c>
      <c r="F370" s="159">
        <v>0</v>
      </c>
      <c r="G370" s="159">
        <v>0</v>
      </c>
      <c r="H370" s="159">
        <v>0</v>
      </c>
      <c r="I370" s="159">
        <v>0</v>
      </c>
      <c r="J370" s="159">
        <v>0</v>
      </c>
      <c r="K370" s="159">
        <v>0</v>
      </c>
      <c r="L370" s="159">
        <v>300140.40000000002</v>
      </c>
      <c r="M370" s="159">
        <v>664.03</v>
      </c>
      <c r="N370" s="159">
        <v>64.540000000000006</v>
      </c>
      <c r="O370" s="304">
        <v>29172.080000000002</v>
      </c>
      <c r="P370" s="159">
        <v>106</v>
      </c>
      <c r="Q370" s="160">
        <v>24752.35</v>
      </c>
      <c r="R370" s="211"/>
      <c r="S370" s="161">
        <v>5780</v>
      </c>
      <c r="T370" s="159" t="s">
        <v>367</v>
      </c>
      <c r="U370" s="162">
        <v>453</v>
      </c>
      <c r="V370" s="163">
        <v>303210.83</v>
      </c>
      <c r="W370" s="163">
        <v>0</v>
      </c>
      <c r="X370" s="163">
        <v>0</v>
      </c>
      <c r="Y370" s="163">
        <v>0</v>
      </c>
      <c r="Z370" s="163">
        <v>0</v>
      </c>
      <c r="AA370" s="163">
        <v>0</v>
      </c>
      <c r="AB370" s="163">
        <v>0</v>
      </c>
      <c r="AC370" s="163">
        <f t="shared" si="52"/>
        <v>303210.83</v>
      </c>
      <c r="AD370" s="164">
        <f t="shared" si="58"/>
        <v>669.34</v>
      </c>
      <c r="AE370" s="164">
        <f t="shared" si="57"/>
        <v>46.04</v>
      </c>
      <c r="AF370" s="164">
        <f t="shared" si="53"/>
        <v>20856.12</v>
      </c>
      <c r="AG370" s="169">
        <f>AF370/AF$424</f>
        <v>0.78763626640805029</v>
      </c>
      <c r="AH370" s="165">
        <f t="shared" si="54"/>
        <v>9845453.3301006295</v>
      </c>
      <c r="AI370" s="166"/>
      <c r="AJ370" s="157" t="b">
        <f t="shared" si="56"/>
        <v>0</v>
      </c>
      <c r="AK370" s="149"/>
      <c r="AM370" s="149"/>
    </row>
    <row r="371" spans="1:39" hidden="1" x14ac:dyDescent="0.25">
      <c r="A371" s="167">
        <f t="shared" si="55"/>
        <v>0</v>
      </c>
      <c r="B371" s="186">
        <v>4375</v>
      </c>
      <c r="C371" s="159" t="s">
        <v>287</v>
      </c>
      <c r="D371" s="159">
        <v>637</v>
      </c>
      <c r="E371" s="159">
        <v>361813.77</v>
      </c>
      <c r="F371" s="159">
        <v>0</v>
      </c>
      <c r="G371" s="159">
        <v>0</v>
      </c>
      <c r="H371" s="159">
        <v>0</v>
      </c>
      <c r="I371" s="159">
        <v>0</v>
      </c>
      <c r="J371" s="159">
        <v>0</v>
      </c>
      <c r="K371" s="159">
        <v>0</v>
      </c>
      <c r="L371" s="159">
        <v>361813.77</v>
      </c>
      <c r="M371" s="159">
        <v>568</v>
      </c>
      <c r="N371" s="159">
        <v>0</v>
      </c>
      <c r="O371" s="304">
        <v>0</v>
      </c>
      <c r="P371" s="159"/>
      <c r="Q371" s="160">
        <v>0</v>
      </c>
      <c r="R371" s="211"/>
      <c r="S371" s="161">
        <v>4375</v>
      </c>
      <c r="T371" s="159" t="s">
        <v>287</v>
      </c>
      <c r="U371" s="162">
        <v>638</v>
      </c>
      <c r="V371" s="163">
        <v>360164.56</v>
      </c>
      <c r="W371" s="163">
        <v>0</v>
      </c>
      <c r="X371" s="163">
        <v>0</v>
      </c>
      <c r="Y371" s="163">
        <v>0</v>
      </c>
      <c r="Z371" s="163">
        <v>0</v>
      </c>
      <c r="AA371" s="163">
        <v>0</v>
      </c>
      <c r="AB371" s="163">
        <v>0</v>
      </c>
      <c r="AC371" s="163">
        <f t="shared" si="52"/>
        <v>360164.56</v>
      </c>
      <c r="AD371" s="164">
        <f t="shared" si="58"/>
        <v>564.52</v>
      </c>
      <c r="AE371" s="164">
        <f t="shared" si="57"/>
        <v>0</v>
      </c>
      <c r="AF371" s="164">
        <f t="shared" si="53"/>
        <v>0</v>
      </c>
      <c r="AG371" s="164"/>
      <c r="AH371" s="165">
        <f t="shared" si="54"/>
        <v>0</v>
      </c>
      <c r="AI371" s="166"/>
      <c r="AJ371" s="157">
        <f t="shared" si="56"/>
        <v>0</v>
      </c>
      <c r="AK371" s="149"/>
      <c r="AM371" s="149"/>
    </row>
    <row r="372" spans="1:39" hidden="1" x14ac:dyDescent="0.25">
      <c r="A372" s="167">
        <f t="shared" si="55"/>
        <v>0</v>
      </c>
      <c r="B372" s="186">
        <v>5810</v>
      </c>
      <c r="C372" s="159" t="s">
        <v>368</v>
      </c>
      <c r="D372" s="159">
        <v>480</v>
      </c>
      <c r="E372" s="159">
        <v>267088.84000000003</v>
      </c>
      <c r="F372" s="159">
        <v>0</v>
      </c>
      <c r="G372" s="159">
        <v>0</v>
      </c>
      <c r="H372" s="159">
        <v>647.78</v>
      </c>
      <c r="I372" s="159">
        <v>0</v>
      </c>
      <c r="J372" s="159">
        <v>0</v>
      </c>
      <c r="K372" s="159">
        <v>0</v>
      </c>
      <c r="L372" s="159">
        <v>266441.06</v>
      </c>
      <c r="M372" s="159">
        <v>555.09</v>
      </c>
      <c r="N372" s="159">
        <v>0</v>
      </c>
      <c r="O372" s="304">
        <v>0</v>
      </c>
      <c r="P372" s="159"/>
      <c r="Q372" s="160">
        <v>0</v>
      </c>
      <c r="R372" s="211"/>
      <c r="S372" s="161">
        <v>5810</v>
      </c>
      <c r="T372" s="159" t="s">
        <v>368</v>
      </c>
      <c r="U372" s="162">
        <v>497</v>
      </c>
      <c r="V372" s="163">
        <v>300003.49</v>
      </c>
      <c r="W372" s="163">
        <v>0</v>
      </c>
      <c r="X372" s="163">
        <v>0</v>
      </c>
      <c r="Y372" s="163">
        <v>1327.47</v>
      </c>
      <c r="Z372" s="163">
        <v>0</v>
      </c>
      <c r="AA372" s="163">
        <v>0</v>
      </c>
      <c r="AB372" s="163">
        <v>0</v>
      </c>
      <c r="AC372" s="163">
        <f t="shared" si="52"/>
        <v>298676.02</v>
      </c>
      <c r="AD372" s="164">
        <f t="shared" si="58"/>
        <v>600.96</v>
      </c>
      <c r="AE372" s="164">
        <f t="shared" si="57"/>
        <v>0</v>
      </c>
      <c r="AF372" s="164">
        <f t="shared" si="53"/>
        <v>0</v>
      </c>
      <c r="AG372" s="164"/>
      <c r="AH372" s="165">
        <f t="shared" si="54"/>
        <v>0</v>
      </c>
      <c r="AI372" s="166"/>
      <c r="AJ372" s="157">
        <f t="shared" si="56"/>
        <v>0</v>
      </c>
      <c r="AK372" s="149"/>
      <c r="AM372" s="149"/>
    </row>
    <row r="373" spans="1:39" hidden="1" x14ac:dyDescent="0.25">
      <c r="A373" s="167">
        <f t="shared" si="55"/>
        <v>0</v>
      </c>
      <c r="B373" s="186">
        <v>5817</v>
      </c>
      <c r="C373" s="159" t="s">
        <v>369</v>
      </c>
      <c r="D373" s="159">
        <v>477</v>
      </c>
      <c r="E373" s="159">
        <v>159215.34</v>
      </c>
      <c r="F373" s="159">
        <v>0</v>
      </c>
      <c r="G373" s="159">
        <v>0</v>
      </c>
      <c r="H373" s="159">
        <v>0</v>
      </c>
      <c r="I373" s="159">
        <v>0</v>
      </c>
      <c r="J373" s="159">
        <v>0</v>
      </c>
      <c r="K373" s="159">
        <v>0</v>
      </c>
      <c r="L373" s="159">
        <v>159215.34</v>
      </c>
      <c r="M373" s="159">
        <v>333.78</v>
      </c>
      <c r="N373" s="159">
        <v>0</v>
      </c>
      <c r="O373" s="304">
        <v>0</v>
      </c>
      <c r="P373" s="159"/>
      <c r="Q373" s="160">
        <v>0</v>
      </c>
      <c r="R373" s="211"/>
      <c r="S373" s="170">
        <v>5817</v>
      </c>
      <c r="T373" s="171" t="s">
        <v>369</v>
      </c>
      <c r="U373" s="172">
        <v>470</v>
      </c>
      <c r="V373" s="173">
        <v>170553.41</v>
      </c>
      <c r="W373" s="173">
        <v>0</v>
      </c>
      <c r="X373" s="173">
        <v>0</v>
      </c>
      <c r="Y373" s="173">
        <v>0</v>
      </c>
      <c r="Z373" s="173">
        <v>0</v>
      </c>
      <c r="AA373" s="173">
        <v>0</v>
      </c>
      <c r="AB373" s="173">
        <v>0</v>
      </c>
      <c r="AC373" s="173">
        <f t="shared" si="52"/>
        <v>170553.41</v>
      </c>
      <c r="AD373" s="173">
        <f t="shared" si="58"/>
        <v>362.88</v>
      </c>
      <c r="AE373" s="173">
        <f t="shared" si="57"/>
        <v>0</v>
      </c>
      <c r="AF373" s="173">
        <f t="shared" si="53"/>
        <v>0</v>
      </c>
      <c r="AG373" s="173"/>
      <c r="AH373" s="165">
        <f t="shared" si="54"/>
        <v>0</v>
      </c>
      <c r="AI373" s="166"/>
      <c r="AJ373" s="157">
        <f t="shared" si="56"/>
        <v>0</v>
      </c>
      <c r="AK373" s="149"/>
      <c r="AM373" s="149"/>
    </row>
    <row r="374" spans="1:39" hidden="1" x14ac:dyDescent="0.25">
      <c r="A374" s="167">
        <f t="shared" si="55"/>
        <v>0</v>
      </c>
      <c r="B374" s="186">
        <v>5824</v>
      </c>
      <c r="C374" s="159" t="s">
        <v>370</v>
      </c>
      <c r="D374" s="159">
        <v>1812</v>
      </c>
      <c r="E374" s="159">
        <v>718761.47</v>
      </c>
      <c r="F374" s="159">
        <v>0</v>
      </c>
      <c r="G374" s="159">
        <v>607.32000000000005</v>
      </c>
      <c r="H374" s="159">
        <v>0</v>
      </c>
      <c r="I374" s="159">
        <v>0</v>
      </c>
      <c r="J374" s="159">
        <v>0</v>
      </c>
      <c r="K374" s="159">
        <v>0</v>
      </c>
      <c r="L374" s="159">
        <v>718154.15</v>
      </c>
      <c r="M374" s="159">
        <v>396.33</v>
      </c>
      <c r="N374" s="159">
        <v>0</v>
      </c>
      <c r="O374" s="304">
        <v>0</v>
      </c>
      <c r="P374" s="159"/>
      <c r="Q374" s="160">
        <v>0</v>
      </c>
      <c r="R374" s="211"/>
      <c r="S374" s="170">
        <v>5824</v>
      </c>
      <c r="T374" s="171" t="s">
        <v>370</v>
      </c>
      <c r="U374" s="172">
        <v>1792</v>
      </c>
      <c r="V374" s="173">
        <v>733736.5</v>
      </c>
      <c r="W374" s="173">
        <v>0</v>
      </c>
      <c r="X374" s="173">
        <v>717.34</v>
      </c>
      <c r="Y374" s="173">
        <v>0</v>
      </c>
      <c r="Z374" s="173">
        <v>0</v>
      </c>
      <c r="AA374" s="173">
        <v>0</v>
      </c>
      <c r="AB374" s="173">
        <v>0</v>
      </c>
      <c r="AC374" s="173">
        <f t="shared" si="52"/>
        <v>733019.16</v>
      </c>
      <c r="AD374" s="173">
        <f t="shared" si="58"/>
        <v>409.05</v>
      </c>
      <c r="AE374" s="173">
        <f t="shared" si="57"/>
        <v>0</v>
      </c>
      <c r="AF374" s="173">
        <f t="shared" si="53"/>
        <v>0</v>
      </c>
      <c r="AG374" s="173"/>
      <c r="AH374" s="165">
        <f t="shared" si="54"/>
        <v>0</v>
      </c>
      <c r="AI374" s="166"/>
      <c r="AJ374" s="157">
        <f t="shared" si="56"/>
        <v>0</v>
      </c>
      <c r="AK374" s="149"/>
      <c r="AM374" s="149"/>
    </row>
    <row r="375" spans="1:39" hidden="1" x14ac:dyDescent="0.25">
      <c r="A375" s="167">
        <f t="shared" si="55"/>
        <v>0</v>
      </c>
      <c r="B375" s="186">
        <v>5859</v>
      </c>
      <c r="C375" s="159" t="s">
        <v>372</v>
      </c>
      <c r="D375" s="159">
        <v>669</v>
      </c>
      <c r="E375" s="159">
        <v>136766.10999999999</v>
      </c>
      <c r="F375" s="159">
        <v>0</v>
      </c>
      <c r="G375" s="159">
        <v>0</v>
      </c>
      <c r="H375" s="159">
        <v>0</v>
      </c>
      <c r="I375" s="159">
        <v>0</v>
      </c>
      <c r="J375" s="159">
        <v>0</v>
      </c>
      <c r="K375" s="159">
        <v>0</v>
      </c>
      <c r="L375" s="159">
        <v>136766.10999999999</v>
      </c>
      <c r="M375" s="159">
        <v>204.43</v>
      </c>
      <c r="N375" s="159">
        <v>0</v>
      </c>
      <c r="O375" s="304">
        <v>0</v>
      </c>
      <c r="P375" s="159"/>
      <c r="Q375" s="160">
        <v>0</v>
      </c>
      <c r="R375" s="211"/>
      <c r="S375" s="170">
        <v>5859</v>
      </c>
      <c r="T375" s="171" t="s">
        <v>372</v>
      </c>
      <c r="U375" s="172">
        <v>639</v>
      </c>
      <c r="V375" s="173">
        <v>147817.73000000001</v>
      </c>
      <c r="W375" s="173">
        <v>0</v>
      </c>
      <c r="X375" s="173">
        <v>0</v>
      </c>
      <c r="Y375" s="173">
        <v>0</v>
      </c>
      <c r="Z375" s="173">
        <v>0</v>
      </c>
      <c r="AA375" s="173">
        <v>0</v>
      </c>
      <c r="AB375" s="173">
        <v>0</v>
      </c>
      <c r="AC375" s="173">
        <f t="shared" si="52"/>
        <v>147817.73000000001</v>
      </c>
      <c r="AD375" s="173">
        <f t="shared" si="58"/>
        <v>231.33</v>
      </c>
      <c r="AE375" s="173">
        <f t="shared" si="57"/>
        <v>0</v>
      </c>
      <c r="AF375" s="173">
        <f t="shared" si="53"/>
        <v>0</v>
      </c>
      <c r="AG375" s="173"/>
      <c r="AH375" s="165">
        <f t="shared" si="54"/>
        <v>0</v>
      </c>
      <c r="AI375" s="166"/>
      <c r="AJ375" s="157">
        <f t="shared" si="56"/>
        <v>0</v>
      </c>
      <c r="AK375" s="149"/>
      <c r="AM375" s="149"/>
    </row>
    <row r="376" spans="1:39" hidden="1" x14ac:dyDescent="0.25">
      <c r="A376" s="167">
        <f t="shared" si="55"/>
        <v>0</v>
      </c>
      <c r="B376" s="186">
        <v>5852</v>
      </c>
      <c r="C376" s="159" t="s">
        <v>371</v>
      </c>
      <c r="D376" s="159">
        <v>766</v>
      </c>
      <c r="E376" s="159">
        <v>349598.69</v>
      </c>
      <c r="F376" s="159">
        <v>3890</v>
      </c>
      <c r="G376" s="159">
        <v>0</v>
      </c>
      <c r="H376" s="159">
        <v>0</v>
      </c>
      <c r="I376" s="159">
        <v>0</v>
      </c>
      <c r="J376" s="159">
        <v>0</v>
      </c>
      <c r="K376" s="159">
        <v>0</v>
      </c>
      <c r="L376" s="159">
        <v>345708.69</v>
      </c>
      <c r="M376" s="159">
        <v>451.32</v>
      </c>
      <c r="N376" s="159">
        <v>0</v>
      </c>
      <c r="O376" s="304">
        <v>0</v>
      </c>
      <c r="P376" s="159"/>
      <c r="Q376" s="160">
        <v>0</v>
      </c>
      <c r="R376" s="211"/>
      <c r="S376" s="161">
        <v>5852</v>
      </c>
      <c r="T376" s="159" t="s">
        <v>371</v>
      </c>
      <c r="U376" s="162">
        <v>739</v>
      </c>
      <c r="V376" s="163">
        <v>369731.66</v>
      </c>
      <c r="W376" s="163">
        <v>2235</v>
      </c>
      <c r="X376" s="163">
        <v>0</v>
      </c>
      <c r="Y376" s="163">
        <v>0</v>
      </c>
      <c r="Z376" s="163">
        <v>0</v>
      </c>
      <c r="AA376" s="163">
        <v>0</v>
      </c>
      <c r="AB376" s="163">
        <v>0</v>
      </c>
      <c r="AC376" s="163">
        <f t="shared" si="52"/>
        <v>367496.66</v>
      </c>
      <c r="AD376" s="164">
        <f t="shared" si="58"/>
        <v>497.29</v>
      </c>
      <c r="AE376" s="164">
        <f t="shared" si="57"/>
        <v>0</v>
      </c>
      <c r="AF376" s="164">
        <f t="shared" si="53"/>
        <v>0</v>
      </c>
      <c r="AG376" s="164"/>
      <c r="AH376" s="165">
        <f t="shared" si="54"/>
        <v>0</v>
      </c>
      <c r="AI376" s="166"/>
      <c r="AJ376" s="157">
        <f t="shared" si="56"/>
        <v>0</v>
      </c>
      <c r="AK376" s="149"/>
      <c r="AM376" s="149"/>
    </row>
    <row r="377" spans="1:39" hidden="1" x14ac:dyDescent="0.25">
      <c r="A377" s="167">
        <f t="shared" si="55"/>
        <v>0</v>
      </c>
      <c r="B377" s="186">
        <v>238</v>
      </c>
      <c r="C377" s="159" t="s">
        <v>20</v>
      </c>
      <c r="D377" s="159">
        <v>1083</v>
      </c>
      <c r="E377" s="159">
        <v>790237.28</v>
      </c>
      <c r="F377" s="159">
        <v>0</v>
      </c>
      <c r="G377" s="159">
        <v>0</v>
      </c>
      <c r="H377" s="159">
        <v>6815.89</v>
      </c>
      <c r="I377" s="159">
        <v>0</v>
      </c>
      <c r="J377" s="159">
        <v>0</v>
      </c>
      <c r="K377" s="159">
        <v>0</v>
      </c>
      <c r="L377" s="159">
        <v>783421.39</v>
      </c>
      <c r="M377" s="159">
        <v>723.38</v>
      </c>
      <c r="N377" s="159">
        <v>123.89</v>
      </c>
      <c r="O377" s="304">
        <v>134172.87</v>
      </c>
      <c r="P377" s="159">
        <v>43</v>
      </c>
      <c r="Q377" s="160">
        <v>113844.96</v>
      </c>
      <c r="R377" s="211"/>
      <c r="S377" s="161">
        <v>238</v>
      </c>
      <c r="T377" s="159" t="s">
        <v>20</v>
      </c>
      <c r="U377" s="162">
        <v>1082</v>
      </c>
      <c r="V377" s="163">
        <v>789153.05</v>
      </c>
      <c r="W377" s="163">
        <v>0</v>
      </c>
      <c r="X377" s="163">
        <v>0</v>
      </c>
      <c r="Y377" s="163">
        <v>9668.9699999999993</v>
      </c>
      <c r="Z377" s="163">
        <v>0</v>
      </c>
      <c r="AA377" s="163">
        <v>0</v>
      </c>
      <c r="AB377" s="163">
        <v>0</v>
      </c>
      <c r="AC377" s="163">
        <f t="shared" si="52"/>
        <v>779484.08000000007</v>
      </c>
      <c r="AD377" s="164">
        <f t="shared" si="58"/>
        <v>720.41</v>
      </c>
      <c r="AE377" s="164">
        <f t="shared" si="57"/>
        <v>97.11</v>
      </c>
      <c r="AF377" s="164">
        <f t="shared" si="53"/>
        <v>105073.02</v>
      </c>
      <c r="AG377" s="169">
        <f>AF377/AF$424</f>
        <v>3.9681072593089417</v>
      </c>
      <c r="AH377" s="165">
        <f t="shared" si="54"/>
        <v>49601340.741361775</v>
      </c>
      <c r="AI377" s="166"/>
      <c r="AJ377" s="157" t="b">
        <f t="shared" si="56"/>
        <v>0</v>
      </c>
      <c r="AK377" s="149"/>
      <c r="AM377" s="149"/>
    </row>
    <row r="378" spans="1:39" hidden="1" x14ac:dyDescent="0.25">
      <c r="A378" s="167">
        <f t="shared" si="55"/>
        <v>0</v>
      </c>
      <c r="B378" s="186">
        <v>5866</v>
      </c>
      <c r="C378" s="159" t="s">
        <v>373</v>
      </c>
      <c r="D378" s="159">
        <v>998</v>
      </c>
      <c r="E378" s="159">
        <v>739701.7</v>
      </c>
      <c r="F378" s="159">
        <v>0</v>
      </c>
      <c r="G378" s="159">
        <v>1620</v>
      </c>
      <c r="H378" s="159">
        <v>0</v>
      </c>
      <c r="I378" s="159">
        <v>0</v>
      </c>
      <c r="J378" s="159">
        <v>0</v>
      </c>
      <c r="K378" s="159">
        <v>0</v>
      </c>
      <c r="L378" s="159">
        <v>738081.7</v>
      </c>
      <c r="M378" s="159">
        <v>739.56</v>
      </c>
      <c r="N378" s="159">
        <v>140.07</v>
      </c>
      <c r="O378" s="304">
        <v>139789.85999999999</v>
      </c>
      <c r="P378" s="159">
        <v>38</v>
      </c>
      <c r="Q378" s="160">
        <v>118610.95</v>
      </c>
      <c r="R378" s="211"/>
      <c r="S378" s="161">
        <v>5866</v>
      </c>
      <c r="T378" s="159" t="s">
        <v>373</v>
      </c>
      <c r="U378" s="162">
        <v>985</v>
      </c>
      <c r="V378" s="163">
        <v>779625.37</v>
      </c>
      <c r="W378" s="163">
        <v>0</v>
      </c>
      <c r="X378" s="163">
        <v>0</v>
      </c>
      <c r="Y378" s="163">
        <v>0</v>
      </c>
      <c r="Z378" s="163">
        <v>0</v>
      </c>
      <c r="AA378" s="163">
        <v>0</v>
      </c>
      <c r="AB378" s="163">
        <v>0</v>
      </c>
      <c r="AC378" s="163">
        <f t="shared" si="52"/>
        <v>779625.37</v>
      </c>
      <c r="AD378" s="164">
        <f t="shared" si="58"/>
        <v>791.5</v>
      </c>
      <c r="AE378" s="164">
        <f t="shared" si="57"/>
        <v>168.2</v>
      </c>
      <c r="AF378" s="164">
        <f t="shared" si="53"/>
        <v>165677</v>
      </c>
      <c r="AG378" s="169">
        <f>AF378/AF$424</f>
        <v>6.2568307868235582</v>
      </c>
      <c r="AH378" s="165">
        <f t="shared" si="54"/>
        <v>78210384.83529447</v>
      </c>
      <c r="AI378" s="166"/>
      <c r="AJ378" s="157" t="b">
        <f t="shared" si="56"/>
        <v>0</v>
      </c>
      <c r="AK378" s="149"/>
      <c r="AM378" s="149"/>
    </row>
    <row r="379" spans="1:39" hidden="1" x14ac:dyDescent="0.25">
      <c r="A379" s="167">
        <f t="shared" si="55"/>
        <v>0</v>
      </c>
      <c r="B379" s="186">
        <v>5901</v>
      </c>
      <c r="C379" s="159" t="s">
        <v>374</v>
      </c>
      <c r="D379" s="159">
        <v>5314</v>
      </c>
      <c r="E379" s="159">
        <v>1861182.49</v>
      </c>
      <c r="F379" s="159">
        <v>0</v>
      </c>
      <c r="G379" s="159">
        <v>0</v>
      </c>
      <c r="H379" s="159">
        <v>0</v>
      </c>
      <c r="I379" s="159">
        <v>0</v>
      </c>
      <c r="J379" s="159">
        <v>0</v>
      </c>
      <c r="K379" s="159">
        <v>0</v>
      </c>
      <c r="L379" s="159">
        <v>1861182.49</v>
      </c>
      <c r="M379" s="159">
        <v>350.24</v>
      </c>
      <c r="N379" s="159">
        <v>0</v>
      </c>
      <c r="O379" s="304">
        <v>0</v>
      </c>
      <c r="P379" s="159"/>
      <c r="Q379" s="160">
        <v>0</v>
      </c>
      <c r="R379" s="211"/>
      <c r="S379" s="170">
        <v>5901</v>
      </c>
      <c r="T379" s="171" t="s">
        <v>374</v>
      </c>
      <c r="U379" s="172">
        <v>5457</v>
      </c>
      <c r="V379" s="173">
        <v>1931888.99</v>
      </c>
      <c r="W379" s="173">
        <v>0</v>
      </c>
      <c r="X379" s="173">
        <v>0</v>
      </c>
      <c r="Y379" s="173">
        <v>0</v>
      </c>
      <c r="Z379" s="173">
        <v>0</v>
      </c>
      <c r="AA379" s="173">
        <v>0</v>
      </c>
      <c r="AB379" s="173">
        <v>0</v>
      </c>
      <c r="AC379" s="173">
        <f t="shared" si="52"/>
        <v>1931888.99</v>
      </c>
      <c r="AD379" s="173">
        <f t="shared" si="58"/>
        <v>354.02</v>
      </c>
      <c r="AE379" s="164">
        <f t="shared" si="57"/>
        <v>0</v>
      </c>
      <c r="AF379" s="173">
        <f t="shared" si="53"/>
        <v>0</v>
      </c>
      <c r="AG379" s="173"/>
      <c r="AH379" s="165">
        <f t="shared" si="54"/>
        <v>0</v>
      </c>
      <c r="AI379" s="166"/>
      <c r="AJ379" s="157">
        <f t="shared" si="56"/>
        <v>0</v>
      </c>
      <c r="AK379" s="149"/>
      <c r="AM379" s="149"/>
    </row>
    <row r="380" spans="1:39" hidden="1" x14ac:dyDescent="0.25">
      <c r="A380" s="167">
        <f t="shared" si="55"/>
        <v>0</v>
      </c>
      <c r="B380" s="186">
        <v>5985</v>
      </c>
      <c r="C380" s="159" t="s">
        <v>376</v>
      </c>
      <c r="D380" s="159">
        <v>1162</v>
      </c>
      <c r="E380" s="159">
        <v>654430.48</v>
      </c>
      <c r="F380" s="159">
        <v>0</v>
      </c>
      <c r="G380" s="159">
        <v>5135.5200000000004</v>
      </c>
      <c r="H380" s="159">
        <v>0</v>
      </c>
      <c r="I380" s="159">
        <v>0</v>
      </c>
      <c r="J380" s="159">
        <v>0</v>
      </c>
      <c r="K380" s="159">
        <v>0</v>
      </c>
      <c r="L380" s="159">
        <v>649294.96</v>
      </c>
      <c r="M380" s="159">
        <v>558.77</v>
      </c>
      <c r="N380" s="159">
        <v>0</v>
      </c>
      <c r="O380" s="304">
        <v>0</v>
      </c>
      <c r="P380" s="159"/>
      <c r="Q380" s="160">
        <v>0</v>
      </c>
      <c r="R380" s="211"/>
      <c r="S380" s="161">
        <v>5985</v>
      </c>
      <c r="T380" s="159" t="s">
        <v>376</v>
      </c>
      <c r="U380" s="162">
        <v>1177</v>
      </c>
      <c r="V380" s="163">
        <v>504637.24</v>
      </c>
      <c r="W380" s="163">
        <v>0</v>
      </c>
      <c r="X380" s="163">
        <v>3384.69</v>
      </c>
      <c r="Y380" s="163">
        <v>0</v>
      </c>
      <c r="Z380" s="163">
        <v>0</v>
      </c>
      <c r="AA380" s="163">
        <v>0</v>
      </c>
      <c r="AB380" s="163">
        <v>0</v>
      </c>
      <c r="AC380" s="163">
        <f t="shared" si="52"/>
        <v>501252.55</v>
      </c>
      <c r="AD380" s="164">
        <f t="shared" si="58"/>
        <v>425.87</v>
      </c>
      <c r="AE380" s="164">
        <f t="shared" si="57"/>
        <v>0</v>
      </c>
      <c r="AF380" s="164">
        <f t="shared" si="53"/>
        <v>0</v>
      </c>
      <c r="AG380" s="164"/>
      <c r="AH380" s="165">
        <f t="shared" si="54"/>
        <v>0</v>
      </c>
      <c r="AI380" s="166"/>
      <c r="AJ380" s="157">
        <f t="shared" si="56"/>
        <v>0</v>
      </c>
      <c r="AK380" s="149"/>
      <c r="AM380" s="149"/>
    </row>
    <row r="381" spans="1:39" hidden="1" x14ac:dyDescent="0.25">
      <c r="A381" s="167">
        <f t="shared" si="55"/>
        <v>0</v>
      </c>
      <c r="B381" s="186">
        <v>5992</v>
      </c>
      <c r="C381" s="159" t="s">
        <v>377</v>
      </c>
      <c r="D381" s="159">
        <v>403</v>
      </c>
      <c r="E381" s="159">
        <v>219335.36</v>
      </c>
      <c r="F381" s="159">
        <v>0</v>
      </c>
      <c r="G381" s="159">
        <v>0</v>
      </c>
      <c r="H381" s="159">
        <v>0</v>
      </c>
      <c r="I381" s="159">
        <v>0</v>
      </c>
      <c r="J381" s="159">
        <v>0</v>
      </c>
      <c r="K381" s="159">
        <v>0</v>
      </c>
      <c r="L381" s="159">
        <v>219335.36</v>
      </c>
      <c r="M381" s="159">
        <v>544.26</v>
      </c>
      <c r="N381" s="159">
        <v>0</v>
      </c>
      <c r="O381" s="304">
        <v>0</v>
      </c>
      <c r="P381" s="159"/>
      <c r="Q381" s="160">
        <v>0</v>
      </c>
      <c r="R381" s="211"/>
      <c r="S381" s="161">
        <v>5992</v>
      </c>
      <c r="T381" s="159" t="s">
        <v>377</v>
      </c>
      <c r="U381" s="162">
        <v>409</v>
      </c>
      <c r="V381" s="163">
        <v>315163.58</v>
      </c>
      <c r="W381" s="163">
        <v>0</v>
      </c>
      <c r="X381" s="163">
        <v>0</v>
      </c>
      <c r="Y381" s="163">
        <v>0</v>
      </c>
      <c r="Z381" s="163">
        <v>0</v>
      </c>
      <c r="AA381" s="163">
        <v>0</v>
      </c>
      <c r="AB381" s="163">
        <v>0</v>
      </c>
      <c r="AC381" s="163">
        <f t="shared" si="52"/>
        <v>315163.58</v>
      </c>
      <c r="AD381" s="164">
        <f t="shared" si="58"/>
        <v>770.57</v>
      </c>
      <c r="AE381" s="164">
        <f t="shared" si="57"/>
        <v>147.27000000000001</v>
      </c>
      <c r="AF381" s="164">
        <f t="shared" si="53"/>
        <v>60233.430000000008</v>
      </c>
      <c r="AG381" s="169">
        <f>AF381/AF$424</f>
        <v>2.2747296198022764</v>
      </c>
      <c r="AH381" s="165">
        <f t="shared" si="54"/>
        <v>28434120.247528456</v>
      </c>
      <c r="AI381" s="166"/>
      <c r="AJ381" s="157" t="b">
        <f t="shared" si="56"/>
        <v>0</v>
      </c>
      <c r="AK381" s="149"/>
      <c r="AM381" s="149"/>
    </row>
    <row r="382" spans="1:39" hidden="1" x14ac:dyDescent="0.25">
      <c r="A382" s="167">
        <f t="shared" si="55"/>
        <v>0</v>
      </c>
      <c r="B382" s="186">
        <v>6022</v>
      </c>
      <c r="C382" s="159" t="s">
        <v>379</v>
      </c>
      <c r="D382" s="159">
        <v>501</v>
      </c>
      <c r="E382" s="159">
        <v>141313.29</v>
      </c>
      <c r="F382" s="159">
        <v>0</v>
      </c>
      <c r="G382" s="159">
        <v>0</v>
      </c>
      <c r="H382" s="159">
        <v>0</v>
      </c>
      <c r="I382" s="159">
        <v>0</v>
      </c>
      <c r="J382" s="159">
        <v>0</v>
      </c>
      <c r="K382" s="159">
        <v>0</v>
      </c>
      <c r="L382" s="159">
        <v>141313.29</v>
      </c>
      <c r="M382" s="159">
        <v>282.06</v>
      </c>
      <c r="N382" s="159">
        <v>0</v>
      </c>
      <c r="O382" s="304">
        <v>0</v>
      </c>
      <c r="P382" s="159"/>
      <c r="Q382" s="160">
        <v>0</v>
      </c>
      <c r="R382" s="211"/>
      <c r="S382" s="161">
        <v>6022</v>
      </c>
      <c r="T382" s="159" t="s">
        <v>379</v>
      </c>
      <c r="U382" s="162">
        <v>531</v>
      </c>
      <c r="V382" s="163">
        <v>198060.62</v>
      </c>
      <c r="W382" s="163">
        <v>0</v>
      </c>
      <c r="X382" s="163">
        <v>0</v>
      </c>
      <c r="Y382" s="163">
        <v>0</v>
      </c>
      <c r="Z382" s="163">
        <v>0</v>
      </c>
      <c r="AA382" s="163">
        <v>0</v>
      </c>
      <c r="AB382" s="163">
        <v>0</v>
      </c>
      <c r="AC382" s="163">
        <f t="shared" si="52"/>
        <v>198060.62</v>
      </c>
      <c r="AD382" s="164">
        <f t="shared" si="58"/>
        <v>373</v>
      </c>
      <c r="AE382" s="164">
        <f t="shared" si="57"/>
        <v>0</v>
      </c>
      <c r="AF382" s="164">
        <f t="shared" si="53"/>
        <v>0</v>
      </c>
      <c r="AG382" s="164"/>
      <c r="AH382" s="165">
        <f t="shared" si="54"/>
        <v>0</v>
      </c>
      <c r="AI382" s="166"/>
      <c r="AJ382" s="157">
        <f t="shared" si="56"/>
        <v>0</v>
      </c>
      <c r="AK382" s="149"/>
      <c r="AM382" s="149"/>
    </row>
    <row r="383" spans="1:39" hidden="1" x14ac:dyDescent="0.25">
      <c r="A383" s="167">
        <f t="shared" si="55"/>
        <v>0</v>
      </c>
      <c r="B383" s="186">
        <v>6027</v>
      </c>
      <c r="C383" s="159" t="s">
        <v>380</v>
      </c>
      <c r="D383" s="159">
        <v>524</v>
      </c>
      <c r="E383" s="159">
        <v>351434.86</v>
      </c>
      <c r="F383" s="159">
        <v>100</v>
      </c>
      <c r="G383" s="159">
        <v>0</v>
      </c>
      <c r="H383" s="159">
        <v>0</v>
      </c>
      <c r="I383" s="159">
        <v>0</v>
      </c>
      <c r="J383" s="159">
        <v>0</v>
      </c>
      <c r="K383" s="159">
        <v>0</v>
      </c>
      <c r="L383" s="159">
        <v>351334.86</v>
      </c>
      <c r="M383" s="159">
        <v>670.49</v>
      </c>
      <c r="N383" s="159">
        <v>71</v>
      </c>
      <c r="O383" s="304">
        <v>37204</v>
      </c>
      <c r="P383" s="159">
        <v>100</v>
      </c>
      <c r="Q383" s="160">
        <v>31567.39</v>
      </c>
      <c r="R383" s="211"/>
      <c r="S383" s="161">
        <v>6027</v>
      </c>
      <c r="T383" s="159" t="s">
        <v>380</v>
      </c>
      <c r="U383" s="162">
        <v>490</v>
      </c>
      <c r="V383" s="163">
        <v>352131.12</v>
      </c>
      <c r="W383" s="163">
        <v>733.18</v>
      </c>
      <c r="X383" s="163">
        <v>0</v>
      </c>
      <c r="Y383" s="163">
        <v>0</v>
      </c>
      <c r="Z383" s="163">
        <v>0</v>
      </c>
      <c r="AA383" s="163">
        <v>0</v>
      </c>
      <c r="AB383" s="163">
        <v>0</v>
      </c>
      <c r="AC383" s="163">
        <f t="shared" si="52"/>
        <v>351397.94</v>
      </c>
      <c r="AD383" s="164">
        <f t="shared" si="58"/>
        <v>717.14</v>
      </c>
      <c r="AE383" s="164">
        <f t="shared" si="57"/>
        <v>93.84</v>
      </c>
      <c r="AF383" s="164">
        <f t="shared" si="53"/>
        <v>45981.599999999999</v>
      </c>
      <c r="AG383" s="169">
        <f>AF383/AF$424</f>
        <v>1.7365059151687086</v>
      </c>
      <c r="AH383" s="165">
        <f t="shared" si="54"/>
        <v>21706323.939608857</v>
      </c>
      <c r="AI383" s="166"/>
      <c r="AJ383" s="157" t="b">
        <f t="shared" si="56"/>
        <v>0</v>
      </c>
      <c r="AK383" s="149"/>
      <c r="AM383" s="149"/>
    </row>
    <row r="384" spans="1:39" hidden="1" x14ac:dyDescent="0.25">
      <c r="A384" s="167">
        <f t="shared" si="55"/>
        <v>0</v>
      </c>
      <c r="B384" s="186">
        <v>6104</v>
      </c>
      <c r="C384" s="159" t="s">
        <v>383</v>
      </c>
      <c r="D384" s="159">
        <v>162</v>
      </c>
      <c r="E384" s="159">
        <v>96728.76</v>
      </c>
      <c r="F384" s="159">
        <v>0</v>
      </c>
      <c r="G384" s="159">
        <v>0</v>
      </c>
      <c r="H384" s="159">
        <v>0</v>
      </c>
      <c r="I384" s="159">
        <v>0</v>
      </c>
      <c r="J384" s="159">
        <v>0</v>
      </c>
      <c r="K384" s="159">
        <v>0</v>
      </c>
      <c r="L384" s="159">
        <v>96728.76</v>
      </c>
      <c r="M384" s="159">
        <v>597.09</v>
      </c>
      <c r="N384" s="159">
        <v>0</v>
      </c>
      <c r="O384" s="304">
        <v>0</v>
      </c>
      <c r="P384" s="159"/>
      <c r="Q384" s="160">
        <v>0</v>
      </c>
      <c r="R384" s="211"/>
      <c r="S384" s="161">
        <v>6104</v>
      </c>
      <c r="T384" s="159" t="s">
        <v>383</v>
      </c>
      <c r="U384" s="162">
        <v>157</v>
      </c>
      <c r="V384" s="163">
        <v>101284.42</v>
      </c>
      <c r="W384" s="163">
        <v>0</v>
      </c>
      <c r="X384" s="163">
        <v>0</v>
      </c>
      <c r="Y384" s="163">
        <v>0</v>
      </c>
      <c r="Z384" s="163">
        <v>0</v>
      </c>
      <c r="AA384" s="163">
        <v>0</v>
      </c>
      <c r="AB384" s="163">
        <v>0</v>
      </c>
      <c r="AC384" s="163">
        <f t="shared" si="52"/>
        <v>101284.42</v>
      </c>
      <c r="AD384" s="164">
        <f t="shared" si="58"/>
        <v>645.12</v>
      </c>
      <c r="AE384" s="164">
        <f t="shared" si="57"/>
        <v>21.82</v>
      </c>
      <c r="AF384" s="164">
        <f t="shared" si="53"/>
        <v>3425.7400000000002</v>
      </c>
      <c r="AG384" s="169">
        <f>AF384/AF$424</f>
        <v>0.12937387506807185</v>
      </c>
      <c r="AH384" s="165">
        <f t="shared" si="54"/>
        <v>1617173.4383508982</v>
      </c>
      <c r="AI384" s="166"/>
      <c r="AJ384" s="157" t="b">
        <f t="shared" si="56"/>
        <v>0</v>
      </c>
      <c r="AK384" s="149"/>
      <c r="AM384" s="149"/>
    </row>
    <row r="385" spans="1:39" hidden="1" x14ac:dyDescent="0.25">
      <c r="A385" s="167">
        <f t="shared" si="55"/>
        <v>0</v>
      </c>
      <c r="B385" s="186">
        <v>6113</v>
      </c>
      <c r="C385" s="159" t="s">
        <v>384</v>
      </c>
      <c r="D385" s="159">
        <v>1403</v>
      </c>
      <c r="E385" s="159">
        <v>530495.53</v>
      </c>
      <c r="F385" s="159">
        <v>10086.83</v>
      </c>
      <c r="G385" s="159">
        <v>0</v>
      </c>
      <c r="H385" s="159">
        <v>0</v>
      </c>
      <c r="I385" s="159">
        <v>0</v>
      </c>
      <c r="J385" s="159">
        <v>0</v>
      </c>
      <c r="K385" s="159">
        <v>0</v>
      </c>
      <c r="L385" s="159">
        <v>520408.7</v>
      </c>
      <c r="M385" s="159">
        <v>370.93</v>
      </c>
      <c r="N385" s="159">
        <v>0</v>
      </c>
      <c r="O385" s="304">
        <v>0</v>
      </c>
      <c r="P385" s="159"/>
      <c r="Q385" s="160">
        <v>0</v>
      </c>
      <c r="R385" s="211"/>
      <c r="S385" s="161">
        <v>6113</v>
      </c>
      <c r="T385" s="159" t="s">
        <v>384</v>
      </c>
      <c r="U385" s="162">
        <v>1389</v>
      </c>
      <c r="V385" s="163">
        <v>557650.22</v>
      </c>
      <c r="W385" s="163">
        <v>14591.33</v>
      </c>
      <c r="X385" s="163">
        <v>0</v>
      </c>
      <c r="Y385" s="163">
        <v>0</v>
      </c>
      <c r="Z385" s="163">
        <v>0</v>
      </c>
      <c r="AA385" s="163">
        <v>0</v>
      </c>
      <c r="AB385" s="163">
        <v>0</v>
      </c>
      <c r="AC385" s="163">
        <f t="shared" si="52"/>
        <v>543058.89</v>
      </c>
      <c r="AD385" s="164">
        <f t="shared" ref="AD385:AD416" si="59">ROUND((AC385/U385),2)</f>
        <v>390.97</v>
      </c>
      <c r="AE385" s="164">
        <f t="shared" si="57"/>
        <v>0</v>
      </c>
      <c r="AF385" s="164">
        <f t="shared" si="53"/>
        <v>0</v>
      </c>
      <c r="AG385" s="164"/>
      <c r="AH385" s="165">
        <f t="shared" si="54"/>
        <v>0</v>
      </c>
      <c r="AI385" s="166"/>
      <c r="AJ385" s="157">
        <f t="shared" si="56"/>
        <v>0</v>
      </c>
      <c r="AK385" s="149"/>
      <c r="AM385" s="149"/>
    </row>
    <row r="386" spans="1:39" hidden="1" x14ac:dyDescent="0.25">
      <c r="A386" s="167">
        <f t="shared" si="55"/>
        <v>0</v>
      </c>
      <c r="B386" s="186">
        <v>6083</v>
      </c>
      <c r="C386" s="159" t="s">
        <v>382</v>
      </c>
      <c r="D386" s="159">
        <v>1108</v>
      </c>
      <c r="E386" s="159">
        <v>322971.45</v>
      </c>
      <c r="F386" s="159">
        <v>0</v>
      </c>
      <c r="G386" s="159">
        <v>0</v>
      </c>
      <c r="H386" s="159">
        <v>2014.24</v>
      </c>
      <c r="I386" s="159">
        <v>0</v>
      </c>
      <c r="J386" s="159">
        <v>0</v>
      </c>
      <c r="K386" s="159">
        <v>0</v>
      </c>
      <c r="L386" s="159">
        <v>320957.21000000002</v>
      </c>
      <c r="M386" s="159">
        <v>289.67</v>
      </c>
      <c r="N386" s="159">
        <v>0</v>
      </c>
      <c r="O386" s="304">
        <v>0</v>
      </c>
      <c r="P386" s="159"/>
      <c r="Q386" s="160">
        <v>0</v>
      </c>
      <c r="R386" s="211"/>
      <c r="S386" s="161">
        <v>6083</v>
      </c>
      <c r="T386" s="159" t="s">
        <v>382</v>
      </c>
      <c r="U386" s="162">
        <v>1130</v>
      </c>
      <c r="V386" s="163">
        <v>325821.46000000002</v>
      </c>
      <c r="W386" s="163">
        <v>0</v>
      </c>
      <c r="X386" s="163">
        <v>0</v>
      </c>
      <c r="Y386" s="163">
        <v>248.71</v>
      </c>
      <c r="Z386" s="163">
        <v>0</v>
      </c>
      <c r="AA386" s="163">
        <v>0</v>
      </c>
      <c r="AB386" s="163">
        <v>0</v>
      </c>
      <c r="AC386" s="163">
        <f t="shared" ref="AC386:AC426" si="60">V386-W386-X386-Y386-Z386-AA386-AB386</f>
        <v>325572.75</v>
      </c>
      <c r="AD386" s="164">
        <f t="shared" si="59"/>
        <v>288.12</v>
      </c>
      <c r="AE386" s="164">
        <f t="shared" si="57"/>
        <v>0</v>
      </c>
      <c r="AF386" s="164">
        <f t="shared" ref="AF386:AF424" si="61">U386*AE386</f>
        <v>0</v>
      </c>
      <c r="AG386" s="164"/>
      <c r="AH386" s="165">
        <f t="shared" ref="AH386:AH424" si="62">AG386*AH$426</f>
        <v>0</v>
      </c>
      <c r="AI386" s="166"/>
      <c r="AJ386" s="157">
        <f t="shared" si="56"/>
        <v>0</v>
      </c>
      <c r="AK386" s="149"/>
      <c r="AM386" s="149"/>
    </row>
    <row r="387" spans="1:39" hidden="1" x14ac:dyDescent="0.25">
      <c r="A387" s="167">
        <f t="shared" ref="A387:A424" si="63">B387-S387</f>
        <v>0</v>
      </c>
      <c r="B387" s="186">
        <v>6118</v>
      </c>
      <c r="C387" s="159" t="s">
        <v>385</v>
      </c>
      <c r="D387" s="159">
        <v>865</v>
      </c>
      <c r="E387" s="159">
        <v>385159.35</v>
      </c>
      <c r="F387" s="159">
        <v>0</v>
      </c>
      <c r="G387" s="159">
        <v>0</v>
      </c>
      <c r="H387" s="159">
        <v>0</v>
      </c>
      <c r="I387" s="159">
        <v>0</v>
      </c>
      <c r="J387" s="159">
        <v>0</v>
      </c>
      <c r="K387" s="159">
        <v>0</v>
      </c>
      <c r="L387" s="159">
        <v>385159.35</v>
      </c>
      <c r="M387" s="159">
        <v>445.27</v>
      </c>
      <c r="N387" s="159">
        <v>0</v>
      </c>
      <c r="O387" s="304">
        <v>0</v>
      </c>
      <c r="P387" s="159"/>
      <c r="Q387" s="160">
        <v>0</v>
      </c>
      <c r="R387" s="211"/>
      <c r="S387" s="161">
        <v>6118</v>
      </c>
      <c r="T387" s="159" t="s">
        <v>385</v>
      </c>
      <c r="U387" s="162">
        <v>854</v>
      </c>
      <c r="V387" s="163">
        <v>360462.63</v>
      </c>
      <c r="W387" s="163">
        <v>0</v>
      </c>
      <c r="X387" s="163">
        <v>0</v>
      </c>
      <c r="Y387" s="163">
        <v>0</v>
      </c>
      <c r="Z387" s="163">
        <v>0</v>
      </c>
      <c r="AA387" s="163">
        <v>0</v>
      </c>
      <c r="AB387" s="163">
        <v>0</v>
      </c>
      <c r="AC387" s="163">
        <f t="shared" si="60"/>
        <v>360462.63</v>
      </c>
      <c r="AD387" s="164">
        <f t="shared" si="59"/>
        <v>422.09</v>
      </c>
      <c r="AE387" s="164">
        <f t="shared" si="57"/>
        <v>0</v>
      </c>
      <c r="AF387" s="164">
        <f t="shared" si="61"/>
        <v>0</v>
      </c>
      <c r="AG387" s="164"/>
      <c r="AH387" s="165">
        <f t="shared" si="62"/>
        <v>0</v>
      </c>
      <c r="AI387" s="166"/>
      <c r="AJ387" s="157">
        <f t="shared" ref="AJ387:AJ424" si="64">IF(AH387=0,Q387)</f>
        <v>0</v>
      </c>
      <c r="AK387" s="149"/>
      <c r="AM387" s="149"/>
    </row>
    <row r="388" spans="1:39" hidden="1" x14ac:dyDescent="0.25">
      <c r="A388" s="167">
        <f t="shared" si="63"/>
        <v>0</v>
      </c>
      <c r="B388" s="186">
        <v>6125</v>
      </c>
      <c r="C388" s="159" t="s">
        <v>386</v>
      </c>
      <c r="D388" s="159">
        <v>3923</v>
      </c>
      <c r="E388" s="159">
        <v>775881.71</v>
      </c>
      <c r="F388" s="159">
        <v>37215.53</v>
      </c>
      <c r="G388" s="159">
        <v>0</v>
      </c>
      <c r="H388" s="159">
        <v>0</v>
      </c>
      <c r="I388" s="159">
        <v>0</v>
      </c>
      <c r="J388" s="159">
        <v>0</v>
      </c>
      <c r="K388" s="159">
        <v>0</v>
      </c>
      <c r="L388" s="159">
        <v>738666.17999999993</v>
      </c>
      <c r="M388" s="159">
        <v>188.29</v>
      </c>
      <c r="N388" s="159">
        <v>0</v>
      </c>
      <c r="O388" s="304">
        <v>0</v>
      </c>
      <c r="P388" s="159"/>
      <c r="Q388" s="160">
        <v>0</v>
      </c>
      <c r="R388" s="211"/>
      <c r="S388" s="161">
        <v>6125</v>
      </c>
      <c r="T388" s="159" t="s">
        <v>386</v>
      </c>
      <c r="U388" s="162">
        <v>3948</v>
      </c>
      <c r="V388" s="163">
        <v>866920.85</v>
      </c>
      <c r="W388" s="163">
        <v>0</v>
      </c>
      <c r="X388" s="163">
        <v>0</v>
      </c>
      <c r="Y388" s="163">
        <v>0</v>
      </c>
      <c r="Z388" s="163">
        <v>0</v>
      </c>
      <c r="AA388" s="163">
        <v>0</v>
      </c>
      <c r="AB388" s="163">
        <v>0</v>
      </c>
      <c r="AC388" s="163">
        <f t="shared" si="60"/>
        <v>866920.85</v>
      </c>
      <c r="AD388" s="164">
        <f t="shared" si="59"/>
        <v>219.58</v>
      </c>
      <c r="AE388" s="164">
        <f t="shared" ref="AE388:AE424" si="65">MAX(ROUND((AD388-AE$2),2),0)</f>
        <v>0</v>
      </c>
      <c r="AF388" s="164">
        <f t="shared" si="61"/>
        <v>0</v>
      </c>
      <c r="AG388" s="164"/>
      <c r="AH388" s="165">
        <f t="shared" si="62"/>
        <v>0</v>
      </c>
      <c r="AI388" s="166"/>
      <c r="AJ388" s="157">
        <f t="shared" si="64"/>
        <v>0</v>
      </c>
      <c r="AK388" s="149"/>
      <c r="AM388" s="149"/>
    </row>
    <row r="389" spans="1:39" hidden="1" x14ac:dyDescent="0.25">
      <c r="A389" s="167">
        <f t="shared" si="63"/>
        <v>0</v>
      </c>
      <c r="B389" s="186">
        <v>6174</v>
      </c>
      <c r="C389" s="159" t="s">
        <v>387</v>
      </c>
      <c r="D389" s="159">
        <v>12942</v>
      </c>
      <c r="E389" s="159">
        <v>3980862.2</v>
      </c>
      <c r="F389" s="159">
        <v>42252.24</v>
      </c>
      <c r="G389" s="159">
        <v>0</v>
      </c>
      <c r="H389" s="159">
        <v>0</v>
      </c>
      <c r="I389" s="159">
        <v>0</v>
      </c>
      <c r="J389" s="159">
        <v>0</v>
      </c>
      <c r="K389" s="159">
        <v>0</v>
      </c>
      <c r="L389" s="159">
        <v>3938609.96</v>
      </c>
      <c r="M389" s="159">
        <v>304.33</v>
      </c>
      <c r="N389" s="159">
        <v>0</v>
      </c>
      <c r="O389" s="304">
        <v>0</v>
      </c>
      <c r="P389" s="159"/>
      <c r="Q389" s="160">
        <v>0</v>
      </c>
      <c r="R389" s="211"/>
      <c r="S389" s="170">
        <v>6174</v>
      </c>
      <c r="T389" s="171" t="s">
        <v>387</v>
      </c>
      <c r="U389" s="172">
        <v>12822</v>
      </c>
      <c r="V389" s="173">
        <v>4161089.12</v>
      </c>
      <c r="W389" s="173">
        <v>42851.360000000001</v>
      </c>
      <c r="X389" s="173">
        <v>0</v>
      </c>
      <c r="Y389" s="173">
        <v>0</v>
      </c>
      <c r="Z389" s="173">
        <v>0</v>
      </c>
      <c r="AA389" s="173">
        <v>0</v>
      </c>
      <c r="AB389" s="173">
        <v>0</v>
      </c>
      <c r="AC389" s="173">
        <f t="shared" si="60"/>
        <v>4118237.7600000002</v>
      </c>
      <c r="AD389" s="173">
        <f t="shared" si="59"/>
        <v>321.19</v>
      </c>
      <c r="AE389" s="173">
        <f t="shared" si="65"/>
        <v>0</v>
      </c>
      <c r="AF389" s="173">
        <f t="shared" si="61"/>
        <v>0</v>
      </c>
      <c r="AG389" s="173"/>
      <c r="AH389" s="165">
        <f t="shared" si="62"/>
        <v>0</v>
      </c>
      <c r="AI389" s="166"/>
      <c r="AJ389" s="157">
        <f t="shared" si="64"/>
        <v>0</v>
      </c>
      <c r="AK389" s="149"/>
      <c r="AM389" s="149"/>
    </row>
    <row r="390" spans="1:39" hidden="1" x14ac:dyDescent="0.25">
      <c r="A390" s="167">
        <f t="shared" si="63"/>
        <v>0</v>
      </c>
      <c r="B390" s="186">
        <v>6181</v>
      </c>
      <c r="C390" s="159" t="s">
        <v>388</v>
      </c>
      <c r="D390" s="159">
        <v>4133</v>
      </c>
      <c r="E390" s="159">
        <v>1367302.02</v>
      </c>
      <c r="F390" s="159">
        <v>0</v>
      </c>
      <c r="G390" s="159">
        <v>0</v>
      </c>
      <c r="H390" s="159">
        <v>0</v>
      </c>
      <c r="I390" s="159">
        <v>0</v>
      </c>
      <c r="J390" s="159">
        <v>0</v>
      </c>
      <c r="K390" s="159">
        <v>0</v>
      </c>
      <c r="L390" s="159">
        <v>1367302.02</v>
      </c>
      <c r="M390" s="159">
        <v>330.83</v>
      </c>
      <c r="N390" s="159">
        <v>0</v>
      </c>
      <c r="O390" s="304">
        <v>0</v>
      </c>
      <c r="P390" s="159"/>
      <c r="Q390" s="160">
        <v>0</v>
      </c>
      <c r="R390" s="211"/>
      <c r="S390" s="170">
        <v>6181</v>
      </c>
      <c r="T390" s="171" t="s">
        <v>388</v>
      </c>
      <c r="U390" s="172">
        <v>4195</v>
      </c>
      <c r="V390" s="173">
        <v>1449761.37</v>
      </c>
      <c r="W390" s="173">
        <v>0</v>
      </c>
      <c r="X390" s="173">
        <v>0</v>
      </c>
      <c r="Y390" s="173">
        <v>21492.080000000002</v>
      </c>
      <c r="Z390" s="173">
        <v>0</v>
      </c>
      <c r="AA390" s="173">
        <v>0</v>
      </c>
      <c r="AB390" s="173">
        <v>0</v>
      </c>
      <c r="AC390" s="173">
        <f t="shared" si="60"/>
        <v>1428269.29</v>
      </c>
      <c r="AD390" s="173">
        <f t="shared" si="59"/>
        <v>340.47</v>
      </c>
      <c r="AE390" s="173">
        <f t="shared" si="65"/>
        <v>0</v>
      </c>
      <c r="AF390" s="173">
        <f t="shared" si="61"/>
        <v>0</v>
      </c>
      <c r="AG390" s="173"/>
      <c r="AH390" s="165">
        <f t="shared" si="62"/>
        <v>0</v>
      </c>
      <c r="AI390" s="166"/>
      <c r="AJ390" s="157">
        <f t="shared" si="64"/>
        <v>0</v>
      </c>
      <c r="AK390" s="149"/>
      <c r="AM390" s="149"/>
    </row>
    <row r="391" spans="1:39" hidden="1" x14ac:dyDescent="0.25">
      <c r="A391" s="167">
        <f t="shared" si="63"/>
        <v>0</v>
      </c>
      <c r="B391" s="186">
        <v>6195</v>
      </c>
      <c r="C391" s="159" t="s">
        <v>389</v>
      </c>
      <c r="D391" s="159">
        <v>2156</v>
      </c>
      <c r="E391" s="159">
        <v>997248.67</v>
      </c>
      <c r="F391" s="159">
        <v>0</v>
      </c>
      <c r="G391" s="159">
        <v>14034.75</v>
      </c>
      <c r="H391" s="159">
        <v>0</v>
      </c>
      <c r="I391" s="159">
        <v>0</v>
      </c>
      <c r="J391" s="159">
        <v>0</v>
      </c>
      <c r="K391" s="159">
        <v>0</v>
      </c>
      <c r="L391" s="159">
        <v>983213.92</v>
      </c>
      <c r="M391" s="159">
        <v>456.04</v>
      </c>
      <c r="N391" s="159">
        <v>0</v>
      </c>
      <c r="O391" s="304">
        <v>0</v>
      </c>
      <c r="P391" s="159"/>
      <c r="Q391" s="160">
        <v>0</v>
      </c>
      <c r="R391" s="211"/>
      <c r="S391" s="161">
        <v>6195</v>
      </c>
      <c r="T391" s="159" t="s">
        <v>389</v>
      </c>
      <c r="U391" s="162">
        <v>2144</v>
      </c>
      <c r="V391" s="163">
        <v>842400.67</v>
      </c>
      <c r="W391" s="163">
        <v>0</v>
      </c>
      <c r="X391" s="163">
        <v>13205.2</v>
      </c>
      <c r="Y391" s="163">
        <v>0</v>
      </c>
      <c r="Z391" s="163">
        <v>0</v>
      </c>
      <c r="AA391" s="163">
        <v>0</v>
      </c>
      <c r="AB391" s="163">
        <v>0</v>
      </c>
      <c r="AC391" s="163">
        <f t="shared" si="60"/>
        <v>829195.47000000009</v>
      </c>
      <c r="AD391" s="164">
        <f t="shared" si="59"/>
        <v>386.75</v>
      </c>
      <c r="AE391" s="164">
        <f t="shared" si="65"/>
        <v>0</v>
      </c>
      <c r="AF391" s="164">
        <f t="shared" si="61"/>
        <v>0</v>
      </c>
      <c r="AG391" s="164"/>
      <c r="AH391" s="165">
        <f t="shared" si="62"/>
        <v>0</v>
      </c>
      <c r="AI391" s="166"/>
      <c r="AJ391" s="157">
        <f t="shared" si="64"/>
        <v>0</v>
      </c>
      <c r="AK391" s="149"/>
      <c r="AM391" s="149"/>
    </row>
    <row r="392" spans="1:39" hidden="1" x14ac:dyDescent="0.25">
      <c r="A392" s="167">
        <f t="shared" si="63"/>
        <v>0</v>
      </c>
      <c r="B392" s="186">
        <v>6216</v>
      </c>
      <c r="C392" s="159" t="s">
        <v>390</v>
      </c>
      <c r="D392" s="159">
        <v>2084</v>
      </c>
      <c r="E392" s="159">
        <v>740476.28</v>
      </c>
      <c r="F392" s="159">
        <v>0</v>
      </c>
      <c r="G392" s="159">
        <v>0</v>
      </c>
      <c r="H392" s="159">
        <v>64.3</v>
      </c>
      <c r="I392" s="159">
        <v>0</v>
      </c>
      <c r="J392" s="159">
        <v>0</v>
      </c>
      <c r="K392" s="159">
        <v>0</v>
      </c>
      <c r="L392" s="159">
        <v>740411.98</v>
      </c>
      <c r="M392" s="159">
        <v>355.28</v>
      </c>
      <c r="N392" s="159">
        <v>0</v>
      </c>
      <c r="O392" s="304">
        <v>0</v>
      </c>
      <c r="P392" s="159"/>
      <c r="Q392" s="160">
        <v>0</v>
      </c>
      <c r="R392" s="211"/>
      <c r="S392" s="161">
        <v>6216</v>
      </c>
      <c r="T392" s="159" t="s">
        <v>390</v>
      </c>
      <c r="U392" s="162">
        <v>2098</v>
      </c>
      <c r="V392" s="163">
        <v>856833.02</v>
      </c>
      <c r="W392" s="163">
        <v>0</v>
      </c>
      <c r="X392" s="163">
        <v>0</v>
      </c>
      <c r="Y392" s="163">
        <v>0</v>
      </c>
      <c r="Z392" s="163">
        <v>0</v>
      </c>
      <c r="AA392" s="163">
        <v>0</v>
      </c>
      <c r="AB392" s="163">
        <v>0</v>
      </c>
      <c r="AC392" s="163">
        <f t="shared" si="60"/>
        <v>856833.02</v>
      </c>
      <c r="AD392" s="164">
        <f t="shared" si="59"/>
        <v>408.4</v>
      </c>
      <c r="AE392" s="164">
        <f t="shared" si="65"/>
        <v>0</v>
      </c>
      <c r="AF392" s="164">
        <f t="shared" si="61"/>
        <v>0</v>
      </c>
      <c r="AG392" s="164"/>
      <c r="AH392" s="165">
        <f t="shared" si="62"/>
        <v>0</v>
      </c>
      <c r="AI392" s="166"/>
      <c r="AJ392" s="157">
        <f t="shared" si="64"/>
        <v>0</v>
      </c>
      <c r="AK392" s="149"/>
      <c r="AM392" s="149"/>
    </row>
    <row r="393" spans="1:39" hidden="1" x14ac:dyDescent="0.25">
      <c r="A393" s="167">
        <f t="shared" si="63"/>
        <v>0</v>
      </c>
      <c r="B393" s="186">
        <v>6223</v>
      </c>
      <c r="C393" s="159" t="s">
        <v>391</v>
      </c>
      <c r="D393" s="159">
        <v>8630</v>
      </c>
      <c r="E393" s="159">
        <v>2435176.46</v>
      </c>
      <c r="F393" s="159">
        <v>0</v>
      </c>
      <c r="G393" s="159">
        <v>27125.21</v>
      </c>
      <c r="H393" s="159">
        <v>0</v>
      </c>
      <c r="I393" s="159">
        <v>0</v>
      </c>
      <c r="J393" s="159">
        <v>0</v>
      </c>
      <c r="K393" s="159">
        <v>0</v>
      </c>
      <c r="L393" s="159">
        <v>2408051.25</v>
      </c>
      <c r="M393" s="159">
        <v>279.02999999999997</v>
      </c>
      <c r="N393" s="159">
        <v>0</v>
      </c>
      <c r="O393" s="304">
        <v>0</v>
      </c>
      <c r="P393" s="159"/>
      <c r="Q393" s="160">
        <v>0</v>
      </c>
      <c r="R393" s="211"/>
      <c r="S393" s="161">
        <v>6223</v>
      </c>
      <c r="T393" s="159" t="s">
        <v>391</v>
      </c>
      <c r="U393" s="162">
        <v>8657</v>
      </c>
      <c r="V393" s="163">
        <v>2609376.02</v>
      </c>
      <c r="W393" s="163">
        <v>0</v>
      </c>
      <c r="X393" s="163">
        <v>33344.85</v>
      </c>
      <c r="Y393" s="163">
        <v>0</v>
      </c>
      <c r="Z393" s="163">
        <v>0</v>
      </c>
      <c r="AA393" s="163">
        <v>0</v>
      </c>
      <c r="AB393" s="163">
        <v>0</v>
      </c>
      <c r="AC393" s="163">
        <f t="shared" si="60"/>
        <v>2576031.17</v>
      </c>
      <c r="AD393" s="164">
        <f t="shared" si="59"/>
        <v>297.57</v>
      </c>
      <c r="AE393" s="164">
        <f t="shared" si="65"/>
        <v>0</v>
      </c>
      <c r="AF393" s="164">
        <f t="shared" si="61"/>
        <v>0</v>
      </c>
      <c r="AG393" s="164"/>
      <c r="AH393" s="165">
        <f t="shared" si="62"/>
        <v>0</v>
      </c>
      <c r="AI393" s="166"/>
      <c r="AJ393" s="157">
        <f t="shared" si="64"/>
        <v>0</v>
      </c>
      <c r="AK393" s="149"/>
      <c r="AM393" s="149"/>
    </row>
    <row r="394" spans="1:39" hidden="1" x14ac:dyDescent="0.25">
      <c r="A394" s="167">
        <f t="shared" si="63"/>
        <v>0</v>
      </c>
      <c r="B394" s="186">
        <v>6230</v>
      </c>
      <c r="C394" s="159" t="s">
        <v>392</v>
      </c>
      <c r="D394" s="159">
        <v>469</v>
      </c>
      <c r="E394" s="159">
        <v>401428.89</v>
      </c>
      <c r="F394" s="159">
        <v>0</v>
      </c>
      <c r="G394" s="159">
        <v>0</v>
      </c>
      <c r="H394" s="159">
        <v>0</v>
      </c>
      <c r="I394" s="159">
        <v>0</v>
      </c>
      <c r="J394" s="159">
        <v>0</v>
      </c>
      <c r="K394" s="159">
        <v>0</v>
      </c>
      <c r="L394" s="159">
        <v>401428.89</v>
      </c>
      <c r="M394" s="159">
        <v>855.93</v>
      </c>
      <c r="N394" s="159">
        <v>256.44</v>
      </c>
      <c r="O394" s="304">
        <v>120270.36</v>
      </c>
      <c r="P394" s="159">
        <v>49</v>
      </c>
      <c r="Q394" s="160">
        <v>102048.76</v>
      </c>
      <c r="R394" s="211"/>
      <c r="S394" s="161">
        <v>6230</v>
      </c>
      <c r="T394" s="159" t="s">
        <v>392</v>
      </c>
      <c r="U394" s="162">
        <v>471</v>
      </c>
      <c r="V394" s="163">
        <v>429463.38</v>
      </c>
      <c r="W394" s="163">
        <v>0</v>
      </c>
      <c r="X394" s="163">
        <v>0</v>
      </c>
      <c r="Y394" s="163">
        <v>0</v>
      </c>
      <c r="Z394" s="163">
        <v>0</v>
      </c>
      <c r="AA394" s="163">
        <v>0</v>
      </c>
      <c r="AB394" s="163">
        <v>0</v>
      </c>
      <c r="AC394" s="163">
        <f t="shared" si="60"/>
        <v>429463.38</v>
      </c>
      <c r="AD394" s="164">
        <f t="shared" si="59"/>
        <v>911.81</v>
      </c>
      <c r="AE394" s="164">
        <f t="shared" si="65"/>
        <v>288.51</v>
      </c>
      <c r="AF394" s="164">
        <f t="shared" si="61"/>
        <v>135888.21</v>
      </c>
      <c r="AG394" s="169">
        <f>AF394/AF$424</f>
        <v>5.1318501415063338</v>
      </c>
      <c r="AH394" s="165">
        <f t="shared" si="62"/>
        <v>64148126.768829174</v>
      </c>
      <c r="AI394" s="166"/>
      <c r="AJ394" s="157" t="b">
        <f t="shared" si="64"/>
        <v>0</v>
      </c>
      <c r="AK394" s="149"/>
      <c r="AM394" s="149"/>
    </row>
    <row r="395" spans="1:39" hidden="1" x14ac:dyDescent="0.25">
      <c r="A395" s="167">
        <f t="shared" si="63"/>
        <v>0</v>
      </c>
      <c r="B395" s="186">
        <v>6237</v>
      </c>
      <c r="C395" s="159" t="s">
        <v>393</v>
      </c>
      <c r="D395" s="159">
        <v>1408</v>
      </c>
      <c r="E395" s="159">
        <v>656051.05000000005</v>
      </c>
      <c r="F395" s="159">
        <v>0</v>
      </c>
      <c r="G395" s="159">
        <v>0</v>
      </c>
      <c r="H395" s="159">
        <v>0</v>
      </c>
      <c r="I395" s="159">
        <v>0</v>
      </c>
      <c r="J395" s="159">
        <v>0</v>
      </c>
      <c r="K395" s="159">
        <v>0</v>
      </c>
      <c r="L395" s="159">
        <v>656051.05000000005</v>
      </c>
      <c r="M395" s="159">
        <v>465.95</v>
      </c>
      <c r="N395" s="159">
        <v>0</v>
      </c>
      <c r="O395" s="304">
        <v>0</v>
      </c>
      <c r="P395" s="159"/>
      <c r="Q395" s="160">
        <v>0</v>
      </c>
      <c r="R395" s="211"/>
      <c r="S395" s="161">
        <v>6237</v>
      </c>
      <c r="T395" s="159" t="s">
        <v>393</v>
      </c>
      <c r="U395" s="162">
        <v>1405</v>
      </c>
      <c r="V395" s="163">
        <v>518609.86</v>
      </c>
      <c r="W395" s="163">
        <v>0</v>
      </c>
      <c r="X395" s="163">
        <v>0</v>
      </c>
      <c r="Y395" s="163">
        <v>0</v>
      </c>
      <c r="Z395" s="163">
        <v>0</v>
      </c>
      <c r="AA395" s="163">
        <v>0</v>
      </c>
      <c r="AB395" s="163">
        <v>0</v>
      </c>
      <c r="AC395" s="163">
        <f t="shared" si="60"/>
        <v>518609.86</v>
      </c>
      <c r="AD395" s="164">
        <f t="shared" si="59"/>
        <v>369.12</v>
      </c>
      <c r="AE395" s="164">
        <f t="shared" si="65"/>
        <v>0</v>
      </c>
      <c r="AF395" s="164">
        <f t="shared" si="61"/>
        <v>0</v>
      </c>
      <c r="AG395" s="164"/>
      <c r="AH395" s="165">
        <f t="shared" si="62"/>
        <v>0</v>
      </c>
      <c r="AI395" s="166"/>
      <c r="AJ395" s="157">
        <f t="shared" si="64"/>
        <v>0</v>
      </c>
      <c r="AK395" s="149"/>
      <c r="AM395" s="149"/>
    </row>
    <row r="396" spans="1:39" hidden="1" x14ac:dyDescent="0.25">
      <c r="A396" s="167">
        <f t="shared" si="63"/>
        <v>0</v>
      </c>
      <c r="B396" s="186">
        <v>6244</v>
      </c>
      <c r="C396" s="159" t="s">
        <v>394</v>
      </c>
      <c r="D396" s="159">
        <v>6189</v>
      </c>
      <c r="E396" s="159">
        <v>189762.48</v>
      </c>
      <c r="F396" s="159">
        <v>0</v>
      </c>
      <c r="G396" s="159">
        <v>0</v>
      </c>
      <c r="H396" s="159">
        <v>0</v>
      </c>
      <c r="I396" s="159">
        <v>0</v>
      </c>
      <c r="J396" s="159">
        <v>0</v>
      </c>
      <c r="K396" s="159">
        <v>0</v>
      </c>
      <c r="L396" s="159">
        <v>189762.48</v>
      </c>
      <c r="M396" s="159">
        <v>30.66</v>
      </c>
      <c r="N396" s="159">
        <v>0</v>
      </c>
      <c r="O396" s="304">
        <v>0</v>
      </c>
      <c r="P396" s="159"/>
      <c r="Q396" s="160">
        <v>0</v>
      </c>
      <c r="R396" s="211"/>
      <c r="S396" s="170">
        <v>6244</v>
      </c>
      <c r="T396" s="171" t="s">
        <v>394</v>
      </c>
      <c r="U396" s="172">
        <v>6253</v>
      </c>
      <c r="V396" s="173">
        <v>173488.88</v>
      </c>
      <c r="W396" s="173">
        <v>0</v>
      </c>
      <c r="X396" s="173">
        <v>0</v>
      </c>
      <c r="Y396" s="173">
        <v>0</v>
      </c>
      <c r="Z396" s="173">
        <v>0</v>
      </c>
      <c r="AA396" s="173">
        <v>0</v>
      </c>
      <c r="AB396" s="173">
        <v>0</v>
      </c>
      <c r="AC396" s="173">
        <f t="shared" si="60"/>
        <v>173488.88</v>
      </c>
      <c r="AD396" s="173">
        <f t="shared" si="59"/>
        <v>27.74</v>
      </c>
      <c r="AE396" s="173">
        <f t="shared" si="65"/>
        <v>0</v>
      </c>
      <c r="AF396" s="173">
        <f t="shared" si="61"/>
        <v>0</v>
      </c>
      <c r="AG396" s="173"/>
      <c r="AH396" s="165">
        <f t="shared" si="62"/>
        <v>0</v>
      </c>
      <c r="AI396" s="166"/>
      <c r="AJ396" s="157">
        <f t="shared" si="64"/>
        <v>0</v>
      </c>
      <c r="AK396" s="149"/>
      <c r="AM396" s="149"/>
    </row>
    <row r="397" spans="1:39" hidden="1" x14ac:dyDescent="0.25">
      <c r="A397" s="167">
        <f t="shared" si="63"/>
        <v>0</v>
      </c>
      <c r="B397" s="186">
        <v>6251</v>
      </c>
      <c r="C397" s="159" t="s">
        <v>395</v>
      </c>
      <c r="D397" s="159">
        <v>304</v>
      </c>
      <c r="E397" s="159">
        <v>227724</v>
      </c>
      <c r="F397" s="159">
        <v>0</v>
      </c>
      <c r="G397" s="159">
        <v>0</v>
      </c>
      <c r="H397" s="159">
        <v>0</v>
      </c>
      <c r="I397" s="159">
        <v>0</v>
      </c>
      <c r="J397" s="159">
        <v>0</v>
      </c>
      <c r="K397" s="159">
        <v>0</v>
      </c>
      <c r="L397" s="159">
        <v>227724</v>
      </c>
      <c r="M397" s="159">
        <v>749.09</v>
      </c>
      <c r="N397" s="159">
        <v>149.6</v>
      </c>
      <c r="O397" s="304">
        <v>45478.400000000001</v>
      </c>
      <c r="P397" s="159">
        <v>91</v>
      </c>
      <c r="Q397" s="160">
        <v>38588.18</v>
      </c>
      <c r="R397" s="211"/>
      <c r="S397" s="161">
        <v>6251</v>
      </c>
      <c r="T397" s="159" t="s">
        <v>395</v>
      </c>
      <c r="U397" s="162">
        <v>292</v>
      </c>
      <c r="V397" s="163">
        <v>327403.61</v>
      </c>
      <c r="W397" s="163">
        <v>0</v>
      </c>
      <c r="X397" s="163">
        <v>0</v>
      </c>
      <c r="Y397" s="163">
        <v>0</v>
      </c>
      <c r="Z397" s="163">
        <v>0</v>
      </c>
      <c r="AA397" s="163">
        <v>0</v>
      </c>
      <c r="AB397" s="163">
        <v>0</v>
      </c>
      <c r="AC397" s="163">
        <f t="shared" si="60"/>
        <v>327403.61</v>
      </c>
      <c r="AD397" s="164">
        <f t="shared" si="59"/>
        <v>1121.25</v>
      </c>
      <c r="AE397" s="164">
        <f t="shared" si="65"/>
        <v>497.95</v>
      </c>
      <c r="AF397" s="164">
        <f t="shared" si="61"/>
        <v>145401.4</v>
      </c>
      <c r="AG397" s="169">
        <f>AF397/AF$424</f>
        <v>5.4911179944545525</v>
      </c>
      <c r="AH397" s="165">
        <f t="shared" si="62"/>
        <v>68638974.930681899</v>
      </c>
      <c r="AI397" s="166"/>
      <c r="AJ397" s="157" t="b">
        <f t="shared" si="64"/>
        <v>0</v>
      </c>
      <c r="AK397" s="149"/>
      <c r="AM397" s="149"/>
    </row>
    <row r="398" spans="1:39" hidden="1" x14ac:dyDescent="0.25">
      <c r="A398" s="167">
        <f t="shared" si="63"/>
        <v>0</v>
      </c>
      <c r="B398" s="186">
        <v>6293</v>
      </c>
      <c r="C398" s="159" t="s">
        <v>396</v>
      </c>
      <c r="D398" s="159">
        <v>680</v>
      </c>
      <c r="E398" s="159">
        <v>432511.71</v>
      </c>
      <c r="F398" s="159">
        <v>0</v>
      </c>
      <c r="G398" s="159">
        <v>0</v>
      </c>
      <c r="H398" s="159">
        <v>0</v>
      </c>
      <c r="I398" s="159">
        <v>0</v>
      </c>
      <c r="J398" s="159">
        <v>0</v>
      </c>
      <c r="K398" s="159">
        <v>0</v>
      </c>
      <c r="L398" s="159">
        <v>432511.71</v>
      </c>
      <c r="M398" s="159">
        <v>636.04999999999995</v>
      </c>
      <c r="N398" s="159">
        <v>36.56</v>
      </c>
      <c r="O398" s="304">
        <v>24860.800000000003</v>
      </c>
      <c r="P398" s="159">
        <v>107</v>
      </c>
      <c r="Q398" s="160">
        <v>21094.26</v>
      </c>
      <c r="R398" s="211"/>
      <c r="S398" s="161">
        <v>6293</v>
      </c>
      <c r="T398" s="159" t="s">
        <v>396</v>
      </c>
      <c r="U398" s="162">
        <v>660</v>
      </c>
      <c r="V398" s="163">
        <v>443703.37</v>
      </c>
      <c r="W398" s="163">
        <v>0</v>
      </c>
      <c r="X398" s="163">
        <v>0</v>
      </c>
      <c r="Y398" s="163">
        <v>0</v>
      </c>
      <c r="Z398" s="163">
        <v>0</v>
      </c>
      <c r="AA398" s="163">
        <v>0</v>
      </c>
      <c r="AB398" s="163">
        <v>0</v>
      </c>
      <c r="AC398" s="163">
        <f t="shared" si="60"/>
        <v>443703.37</v>
      </c>
      <c r="AD398" s="164">
        <f t="shared" si="59"/>
        <v>672.28</v>
      </c>
      <c r="AE398" s="164">
        <f t="shared" si="65"/>
        <v>48.98</v>
      </c>
      <c r="AF398" s="164">
        <f t="shared" si="61"/>
        <v>32326.799999999999</v>
      </c>
      <c r="AG398" s="169">
        <f>AF398/AF$424</f>
        <v>1.2208291885988267</v>
      </c>
      <c r="AH398" s="165">
        <f t="shared" si="62"/>
        <v>15260364.857485333</v>
      </c>
      <c r="AI398" s="166"/>
      <c r="AJ398" s="157" t="b">
        <f t="shared" si="64"/>
        <v>0</v>
      </c>
      <c r="AK398" s="149"/>
      <c r="AM398" s="149"/>
    </row>
    <row r="399" spans="1:39" hidden="1" x14ac:dyDescent="0.25">
      <c r="A399" s="167">
        <f t="shared" si="63"/>
        <v>0</v>
      </c>
      <c r="B399" s="186">
        <v>6300</v>
      </c>
      <c r="C399" s="159" t="s">
        <v>397</v>
      </c>
      <c r="D399" s="159">
        <v>8635</v>
      </c>
      <c r="E399" s="159">
        <v>1493136.57</v>
      </c>
      <c r="F399" s="159">
        <v>92</v>
      </c>
      <c r="G399" s="159">
        <v>0</v>
      </c>
      <c r="H399" s="159">
        <v>1314</v>
      </c>
      <c r="I399" s="159">
        <v>0</v>
      </c>
      <c r="J399" s="159">
        <v>0</v>
      </c>
      <c r="K399" s="159">
        <v>0</v>
      </c>
      <c r="L399" s="159">
        <v>1491730.57</v>
      </c>
      <c r="M399" s="159">
        <v>172.75</v>
      </c>
      <c r="N399" s="159">
        <v>0</v>
      </c>
      <c r="O399" s="304">
        <v>0</v>
      </c>
      <c r="P399" s="159"/>
      <c r="Q399" s="160">
        <v>0</v>
      </c>
      <c r="R399" s="211"/>
      <c r="S399" s="170">
        <v>6300</v>
      </c>
      <c r="T399" s="171" t="s">
        <v>397</v>
      </c>
      <c r="U399" s="172">
        <v>8537</v>
      </c>
      <c r="V399" s="173">
        <v>1450307.44</v>
      </c>
      <c r="W399" s="173">
        <v>1065</v>
      </c>
      <c r="X399" s="173">
        <v>0</v>
      </c>
      <c r="Y399" s="173">
        <v>0</v>
      </c>
      <c r="Z399" s="173">
        <v>0</v>
      </c>
      <c r="AA399" s="173">
        <v>0</v>
      </c>
      <c r="AB399" s="173">
        <v>0</v>
      </c>
      <c r="AC399" s="173">
        <f t="shared" si="60"/>
        <v>1449242.44</v>
      </c>
      <c r="AD399" s="173">
        <f t="shared" si="59"/>
        <v>169.76</v>
      </c>
      <c r="AE399" s="173">
        <f t="shared" si="65"/>
        <v>0</v>
      </c>
      <c r="AF399" s="173">
        <f t="shared" si="61"/>
        <v>0</v>
      </c>
      <c r="AG399" s="173"/>
      <c r="AH399" s="165">
        <f t="shared" si="62"/>
        <v>0</v>
      </c>
      <c r="AI399" s="166"/>
      <c r="AJ399" s="157">
        <f t="shared" si="64"/>
        <v>0</v>
      </c>
      <c r="AK399" s="149"/>
      <c r="AM399" s="149"/>
    </row>
    <row r="400" spans="1:39" hidden="1" x14ac:dyDescent="0.25">
      <c r="A400" s="167">
        <f t="shared" si="63"/>
        <v>0</v>
      </c>
      <c r="B400" s="186">
        <v>6307</v>
      </c>
      <c r="C400" s="159" t="s">
        <v>398</v>
      </c>
      <c r="D400" s="159">
        <v>6995</v>
      </c>
      <c r="E400" s="159">
        <v>2021671.27</v>
      </c>
      <c r="F400" s="159">
        <v>0</v>
      </c>
      <c r="G400" s="159">
        <v>0</v>
      </c>
      <c r="H400" s="159">
        <v>0</v>
      </c>
      <c r="I400" s="159">
        <v>0</v>
      </c>
      <c r="J400" s="159">
        <v>0</v>
      </c>
      <c r="K400" s="159">
        <v>0</v>
      </c>
      <c r="L400" s="159">
        <v>2021671.27</v>
      </c>
      <c r="M400" s="159">
        <v>289.02</v>
      </c>
      <c r="N400" s="159">
        <v>0</v>
      </c>
      <c r="O400" s="304">
        <v>0</v>
      </c>
      <c r="P400" s="159"/>
      <c r="Q400" s="160">
        <v>0</v>
      </c>
      <c r="R400" s="211"/>
      <c r="S400" s="170">
        <v>6307</v>
      </c>
      <c r="T400" s="171" t="s">
        <v>398</v>
      </c>
      <c r="U400" s="172">
        <v>6923</v>
      </c>
      <c r="V400" s="173">
        <v>2062740.51</v>
      </c>
      <c r="W400" s="173">
        <v>0</v>
      </c>
      <c r="X400" s="173">
        <v>0</v>
      </c>
      <c r="Y400" s="173">
        <v>0</v>
      </c>
      <c r="Z400" s="173">
        <v>0</v>
      </c>
      <c r="AA400" s="173">
        <v>0</v>
      </c>
      <c r="AB400" s="173">
        <v>0</v>
      </c>
      <c r="AC400" s="173">
        <f t="shared" si="60"/>
        <v>2062740.51</v>
      </c>
      <c r="AD400" s="173">
        <f t="shared" si="59"/>
        <v>297.95</v>
      </c>
      <c r="AE400" s="173">
        <f t="shared" si="65"/>
        <v>0</v>
      </c>
      <c r="AF400" s="173">
        <f t="shared" si="61"/>
        <v>0</v>
      </c>
      <c r="AG400" s="173"/>
      <c r="AH400" s="165">
        <f t="shared" si="62"/>
        <v>0</v>
      </c>
      <c r="AI400" s="166"/>
      <c r="AJ400" s="157">
        <f t="shared" si="64"/>
        <v>0</v>
      </c>
      <c r="AK400" s="149"/>
      <c r="AM400" s="149"/>
    </row>
    <row r="401" spans="1:39" hidden="1" x14ac:dyDescent="0.25">
      <c r="A401" s="167">
        <f t="shared" si="63"/>
        <v>0</v>
      </c>
      <c r="B401" s="186">
        <v>6328</v>
      </c>
      <c r="C401" s="159" t="s">
        <v>400</v>
      </c>
      <c r="D401" s="159">
        <v>3633</v>
      </c>
      <c r="E401" s="159">
        <v>1408848.69</v>
      </c>
      <c r="F401" s="159">
        <v>0</v>
      </c>
      <c r="G401" s="159">
        <v>0</v>
      </c>
      <c r="H401" s="159">
        <v>0</v>
      </c>
      <c r="I401" s="159">
        <v>0</v>
      </c>
      <c r="J401" s="159">
        <v>0</v>
      </c>
      <c r="K401" s="159">
        <v>0</v>
      </c>
      <c r="L401" s="159">
        <v>1408848.69</v>
      </c>
      <c r="M401" s="159">
        <v>387.79</v>
      </c>
      <c r="N401" s="159">
        <v>0</v>
      </c>
      <c r="O401" s="304">
        <v>0</v>
      </c>
      <c r="P401" s="159"/>
      <c r="Q401" s="160">
        <v>0</v>
      </c>
      <c r="R401" s="211"/>
      <c r="S401" s="170">
        <v>6328</v>
      </c>
      <c r="T401" s="171" t="s">
        <v>400</v>
      </c>
      <c r="U401" s="172">
        <v>3728</v>
      </c>
      <c r="V401" s="173">
        <v>1542320.96</v>
      </c>
      <c r="W401" s="173">
        <v>0</v>
      </c>
      <c r="X401" s="173">
        <v>0</v>
      </c>
      <c r="Y401" s="173">
        <v>0</v>
      </c>
      <c r="Z401" s="173">
        <v>0</v>
      </c>
      <c r="AA401" s="173">
        <v>0</v>
      </c>
      <c r="AB401" s="173">
        <v>0</v>
      </c>
      <c r="AC401" s="173">
        <f t="shared" si="60"/>
        <v>1542320.96</v>
      </c>
      <c r="AD401" s="173">
        <f t="shared" si="59"/>
        <v>413.71</v>
      </c>
      <c r="AE401" s="173">
        <f t="shared" si="65"/>
        <v>0</v>
      </c>
      <c r="AF401" s="173">
        <f t="shared" si="61"/>
        <v>0</v>
      </c>
      <c r="AG401" s="173"/>
      <c r="AH401" s="165">
        <f t="shared" si="62"/>
        <v>0</v>
      </c>
      <c r="AI401" s="166"/>
      <c r="AJ401" s="157">
        <f t="shared" si="64"/>
        <v>0</v>
      </c>
      <c r="AK401" s="149"/>
      <c r="AM401" s="149"/>
    </row>
    <row r="402" spans="1:39" hidden="1" x14ac:dyDescent="0.25">
      <c r="A402" s="167">
        <f t="shared" si="63"/>
        <v>0</v>
      </c>
      <c r="B402" s="186">
        <v>6370</v>
      </c>
      <c r="C402" s="159" t="s">
        <v>403</v>
      </c>
      <c r="D402" s="159">
        <v>1755</v>
      </c>
      <c r="E402" s="159">
        <v>663349.92000000004</v>
      </c>
      <c r="F402" s="159">
        <v>0</v>
      </c>
      <c r="G402" s="159">
        <v>6731</v>
      </c>
      <c r="H402" s="159">
        <v>0</v>
      </c>
      <c r="I402" s="159">
        <v>0</v>
      </c>
      <c r="J402" s="159">
        <v>0</v>
      </c>
      <c r="K402" s="159">
        <v>0</v>
      </c>
      <c r="L402" s="159">
        <v>656618.92000000004</v>
      </c>
      <c r="M402" s="159">
        <v>374.14</v>
      </c>
      <c r="N402" s="159">
        <v>0</v>
      </c>
      <c r="O402" s="304">
        <v>0</v>
      </c>
      <c r="P402" s="159"/>
      <c r="Q402" s="160">
        <v>0</v>
      </c>
      <c r="R402" s="211"/>
      <c r="S402" s="161">
        <v>6370</v>
      </c>
      <c r="T402" s="159" t="s">
        <v>403</v>
      </c>
      <c r="U402" s="162">
        <v>1766</v>
      </c>
      <c r="V402" s="163">
        <v>837137</v>
      </c>
      <c r="W402" s="163">
        <v>0</v>
      </c>
      <c r="X402" s="163">
        <v>6752.23</v>
      </c>
      <c r="Y402" s="163">
        <v>0</v>
      </c>
      <c r="Z402" s="163">
        <v>0</v>
      </c>
      <c r="AA402" s="163">
        <v>0</v>
      </c>
      <c r="AB402" s="163">
        <v>0</v>
      </c>
      <c r="AC402" s="163">
        <f t="shared" si="60"/>
        <v>830384.77</v>
      </c>
      <c r="AD402" s="164">
        <f t="shared" si="59"/>
        <v>470.21</v>
      </c>
      <c r="AE402" s="164">
        <f t="shared" si="65"/>
        <v>0</v>
      </c>
      <c r="AF402" s="164">
        <f t="shared" si="61"/>
        <v>0</v>
      </c>
      <c r="AG402" s="164"/>
      <c r="AH402" s="165">
        <f t="shared" si="62"/>
        <v>0</v>
      </c>
      <c r="AI402" s="166"/>
      <c r="AJ402" s="157">
        <f t="shared" si="64"/>
        <v>0</v>
      </c>
      <c r="AK402" s="149"/>
      <c r="AM402" s="149"/>
    </row>
    <row r="403" spans="1:39" hidden="1" x14ac:dyDescent="0.25">
      <c r="A403" s="167">
        <f t="shared" si="63"/>
        <v>0</v>
      </c>
      <c r="B403" s="186">
        <v>6335</v>
      </c>
      <c r="C403" s="159" t="s">
        <v>401</v>
      </c>
      <c r="D403" s="159">
        <v>1166</v>
      </c>
      <c r="E403" s="159">
        <v>523049.27</v>
      </c>
      <c r="F403" s="159">
        <v>0</v>
      </c>
      <c r="G403" s="159">
        <v>0</v>
      </c>
      <c r="H403" s="159">
        <v>0</v>
      </c>
      <c r="I403" s="159">
        <v>0</v>
      </c>
      <c r="J403" s="159">
        <v>0</v>
      </c>
      <c r="K403" s="159">
        <v>0</v>
      </c>
      <c r="L403" s="159">
        <v>523049.27</v>
      </c>
      <c r="M403" s="159">
        <v>448.58</v>
      </c>
      <c r="N403" s="159">
        <v>0</v>
      </c>
      <c r="O403" s="304">
        <v>0</v>
      </c>
      <c r="P403" s="159"/>
      <c r="Q403" s="160">
        <v>0</v>
      </c>
      <c r="R403" s="211"/>
      <c r="S403" s="161">
        <v>6335</v>
      </c>
      <c r="T403" s="159" t="s">
        <v>401</v>
      </c>
      <c r="U403" s="162">
        <v>1180</v>
      </c>
      <c r="V403" s="163">
        <v>638792.99</v>
      </c>
      <c r="W403" s="163">
        <v>0</v>
      </c>
      <c r="X403" s="163">
        <v>0</v>
      </c>
      <c r="Y403" s="163">
        <v>0</v>
      </c>
      <c r="Z403" s="163">
        <v>0</v>
      </c>
      <c r="AA403" s="163">
        <v>0</v>
      </c>
      <c r="AB403" s="163">
        <v>0</v>
      </c>
      <c r="AC403" s="163">
        <f t="shared" si="60"/>
        <v>638792.99</v>
      </c>
      <c r="AD403" s="164">
        <f t="shared" si="59"/>
        <v>541.35</v>
      </c>
      <c r="AE403" s="164">
        <f t="shared" si="65"/>
        <v>0</v>
      </c>
      <c r="AF403" s="164">
        <f t="shared" si="61"/>
        <v>0</v>
      </c>
      <c r="AG403" s="164"/>
      <c r="AH403" s="165">
        <f t="shared" si="62"/>
        <v>0</v>
      </c>
      <c r="AI403" s="166"/>
      <c r="AJ403" s="157">
        <f t="shared" si="64"/>
        <v>0</v>
      </c>
      <c r="AK403" s="149"/>
      <c r="AM403" s="149"/>
    </row>
    <row r="404" spans="1:39" hidden="1" x14ac:dyDescent="0.25">
      <c r="A404" s="167">
        <f t="shared" si="63"/>
        <v>0</v>
      </c>
      <c r="B404" s="186">
        <v>6354</v>
      </c>
      <c r="C404" s="159" t="s">
        <v>402</v>
      </c>
      <c r="D404" s="159">
        <v>316</v>
      </c>
      <c r="E404" s="159">
        <v>259913.49</v>
      </c>
      <c r="F404" s="159">
        <v>0</v>
      </c>
      <c r="G404" s="159">
        <v>0</v>
      </c>
      <c r="H404" s="159">
        <v>0</v>
      </c>
      <c r="I404" s="159">
        <v>0</v>
      </c>
      <c r="J404" s="159">
        <v>0</v>
      </c>
      <c r="K404" s="159">
        <v>0</v>
      </c>
      <c r="L404" s="159">
        <v>259913.49</v>
      </c>
      <c r="M404" s="159">
        <v>822.51</v>
      </c>
      <c r="N404" s="159">
        <v>223.02</v>
      </c>
      <c r="O404" s="304">
        <v>70474.320000000007</v>
      </c>
      <c r="P404" s="159">
        <v>77</v>
      </c>
      <c r="Q404" s="160">
        <v>59797.08</v>
      </c>
      <c r="R404" s="211"/>
      <c r="S404" s="161">
        <v>6354</v>
      </c>
      <c r="T404" s="159" t="s">
        <v>402</v>
      </c>
      <c r="U404" s="162">
        <v>284</v>
      </c>
      <c r="V404" s="163">
        <v>279187.83</v>
      </c>
      <c r="W404" s="163">
        <v>0</v>
      </c>
      <c r="X404" s="163">
        <v>0</v>
      </c>
      <c r="Y404" s="163">
        <v>0</v>
      </c>
      <c r="Z404" s="163">
        <v>0</v>
      </c>
      <c r="AA404" s="163">
        <v>0</v>
      </c>
      <c r="AB404" s="163">
        <v>0</v>
      </c>
      <c r="AC404" s="163">
        <f t="shared" si="60"/>
        <v>279187.83</v>
      </c>
      <c r="AD404" s="164">
        <f t="shared" si="59"/>
        <v>983.06</v>
      </c>
      <c r="AE404" s="164">
        <f t="shared" si="65"/>
        <v>359.76</v>
      </c>
      <c r="AF404" s="164">
        <f t="shared" si="61"/>
        <v>102171.84</v>
      </c>
      <c r="AG404" s="169">
        <f>AF404/AF$424</f>
        <v>3.8585435157469696</v>
      </c>
      <c r="AH404" s="165">
        <f t="shared" si="62"/>
        <v>48231793.94683712</v>
      </c>
      <c r="AI404" s="166"/>
      <c r="AJ404" s="157" t="b">
        <f t="shared" si="64"/>
        <v>0</v>
      </c>
      <c r="AK404" s="149"/>
      <c r="AM404" s="149"/>
    </row>
    <row r="405" spans="1:39" hidden="1" x14ac:dyDescent="0.25">
      <c r="A405" s="167">
        <f t="shared" si="63"/>
        <v>0</v>
      </c>
      <c r="B405" s="186">
        <v>6384</v>
      </c>
      <c r="C405" s="159" t="s">
        <v>404</v>
      </c>
      <c r="D405" s="159">
        <v>859</v>
      </c>
      <c r="E405" s="159">
        <v>421676.17</v>
      </c>
      <c r="F405" s="159">
        <v>0</v>
      </c>
      <c r="G405" s="159">
        <v>1862.97</v>
      </c>
      <c r="H405" s="159">
        <v>0</v>
      </c>
      <c r="I405" s="159">
        <v>0</v>
      </c>
      <c r="J405" s="159">
        <v>0</v>
      </c>
      <c r="K405" s="159">
        <v>0</v>
      </c>
      <c r="L405" s="159">
        <v>419813.2</v>
      </c>
      <c r="M405" s="159">
        <v>488.72</v>
      </c>
      <c r="N405" s="159">
        <v>0</v>
      </c>
      <c r="O405" s="304">
        <v>0</v>
      </c>
      <c r="P405" s="159"/>
      <c r="Q405" s="160">
        <v>0</v>
      </c>
      <c r="R405" s="211"/>
      <c r="S405" s="161">
        <v>6384</v>
      </c>
      <c r="T405" s="159" t="s">
        <v>404</v>
      </c>
      <c r="U405" s="162">
        <v>834</v>
      </c>
      <c r="V405" s="163">
        <v>400398.02</v>
      </c>
      <c r="W405" s="163">
        <v>0</v>
      </c>
      <c r="X405" s="163">
        <v>1974.25</v>
      </c>
      <c r="Y405" s="163">
        <v>0</v>
      </c>
      <c r="Z405" s="163">
        <v>0</v>
      </c>
      <c r="AA405" s="163">
        <v>0</v>
      </c>
      <c r="AB405" s="163">
        <v>0</v>
      </c>
      <c r="AC405" s="163">
        <f t="shared" si="60"/>
        <v>398423.77</v>
      </c>
      <c r="AD405" s="164">
        <f t="shared" si="59"/>
        <v>477.73</v>
      </c>
      <c r="AE405" s="164">
        <f t="shared" si="65"/>
        <v>0</v>
      </c>
      <c r="AF405" s="164">
        <f t="shared" si="61"/>
        <v>0</v>
      </c>
      <c r="AG405" s="164"/>
      <c r="AH405" s="165">
        <f t="shared" si="62"/>
        <v>0</v>
      </c>
      <c r="AI405" s="166"/>
      <c r="AJ405" s="157">
        <f t="shared" si="64"/>
        <v>0</v>
      </c>
      <c r="AK405" s="149"/>
      <c r="AM405" s="149"/>
    </row>
    <row r="406" spans="1:39" hidden="1" x14ac:dyDescent="0.25">
      <c r="A406" s="167">
        <f t="shared" si="63"/>
        <v>0</v>
      </c>
      <c r="B406" s="186">
        <v>6412</v>
      </c>
      <c r="C406" s="159" t="s">
        <v>405</v>
      </c>
      <c r="D406" s="159">
        <v>445</v>
      </c>
      <c r="E406" s="159">
        <v>178367.13</v>
      </c>
      <c r="F406" s="159">
        <v>0</v>
      </c>
      <c r="G406" s="159">
        <v>0</v>
      </c>
      <c r="H406" s="159">
        <v>13031.69</v>
      </c>
      <c r="I406" s="159">
        <v>0</v>
      </c>
      <c r="J406" s="159">
        <v>0</v>
      </c>
      <c r="K406" s="159">
        <v>0</v>
      </c>
      <c r="L406" s="159">
        <v>165335.44</v>
      </c>
      <c r="M406" s="159">
        <v>371.54</v>
      </c>
      <c r="N406" s="159">
        <v>0</v>
      </c>
      <c r="O406" s="304">
        <v>0</v>
      </c>
      <c r="P406" s="159"/>
      <c r="Q406" s="160">
        <v>0</v>
      </c>
      <c r="R406" s="211"/>
      <c r="S406" s="161">
        <v>6412</v>
      </c>
      <c r="T406" s="159" t="s">
        <v>405</v>
      </c>
      <c r="U406" s="162">
        <v>430</v>
      </c>
      <c r="V406" s="163">
        <v>160323.59</v>
      </c>
      <c r="W406" s="163">
        <v>1497.75</v>
      </c>
      <c r="X406" s="163">
        <v>0</v>
      </c>
      <c r="Y406" s="163">
        <v>1972</v>
      </c>
      <c r="Z406" s="163">
        <v>0</v>
      </c>
      <c r="AA406" s="163">
        <v>0</v>
      </c>
      <c r="AB406" s="163">
        <v>0</v>
      </c>
      <c r="AC406" s="163">
        <f t="shared" si="60"/>
        <v>156853.84</v>
      </c>
      <c r="AD406" s="164">
        <f t="shared" si="59"/>
        <v>364.78</v>
      </c>
      <c r="AE406" s="164">
        <f t="shared" si="65"/>
        <v>0</v>
      </c>
      <c r="AF406" s="164">
        <f t="shared" si="61"/>
        <v>0</v>
      </c>
      <c r="AG406" s="164"/>
      <c r="AH406" s="165">
        <f t="shared" si="62"/>
        <v>0</v>
      </c>
      <c r="AI406" s="166"/>
      <c r="AJ406" s="157">
        <f t="shared" si="64"/>
        <v>0</v>
      </c>
      <c r="AK406" s="149"/>
      <c r="AM406" s="149"/>
    </row>
    <row r="407" spans="1:39" hidden="1" x14ac:dyDescent="0.25">
      <c r="A407" s="167">
        <f t="shared" si="63"/>
        <v>0</v>
      </c>
      <c r="B407" s="186">
        <v>6440</v>
      </c>
      <c r="C407" s="159" t="s">
        <v>408</v>
      </c>
      <c r="D407" s="159">
        <v>171</v>
      </c>
      <c r="E407" s="159">
        <v>141581.82</v>
      </c>
      <c r="F407" s="159">
        <v>0</v>
      </c>
      <c r="G407" s="159">
        <v>0</v>
      </c>
      <c r="H407" s="159">
        <v>0</v>
      </c>
      <c r="I407" s="159">
        <v>0</v>
      </c>
      <c r="J407" s="159">
        <v>0</v>
      </c>
      <c r="K407" s="159">
        <v>0</v>
      </c>
      <c r="L407" s="159">
        <v>141581.82</v>
      </c>
      <c r="M407" s="159">
        <v>827.96</v>
      </c>
      <c r="N407" s="159">
        <v>228.47</v>
      </c>
      <c r="O407" s="304">
        <v>39068.370000000003</v>
      </c>
      <c r="P407" s="159">
        <v>99</v>
      </c>
      <c r="Q407" s="160">
        <v>33149.300000000003</v>
      </c>
      <c r="R407" s="211"/>
      <c r="S407" s="161">
        <v>6440</v>
      </c>
      <c r="T407" s="159" t="s">
        <v>408</v>
      </c>
      <c r="U407" s="162">
        <v>162</v>
      </c>
      <c r="V407" s="163">
        <v>137845.64000000001</v>
      </c>
      <c r="W407" s="163">
        <v>0</v>
      </c>
      <c r="X407" s="163">
        <v>0</v>
      </c>
      <c r="Y407" s="163">
        <v>0</v>
      </c>
      <c r="Z407" s="163">
        <v>0</v>
      </c>
      <c r="AA407" s="163">
        <v>0</v>
      </c>
      <c r="AB407" s="163">
        <v>0</v>
      </c>
      <c r="AC407" s="163">
        <f t="shared" si="60"/>
        <v>137845.64000000001</v>
      </c>
      <c r="AD407" s="164">
        <f t="shared" si="59"/>
        <v>850.9</v>
      </c>
      <c r="AE407" s="164">
        <f t="shared" si="65"/>
        <v>227.6</v>
      </c>
      <c r="AF407" s="164">
        <f t="shared" si="61"/>
        <v>36871.199999999997</v>
      </c>
      <c r="AG407" s="169">
        <f>AF407/AF$424</f>
        <v>1.3924495210990588</v>
      </c>
      <c r="AH407" s="165">
        <f t="shared" si="62"/>
        <v>17405619.013738237</v>
      </c>
      <c r="AI407" s="166"/>
      <c r="AJ407" s="157" t="b">
        <f t="shared" si="64"/>
        <v>0</v>
      </c>
      <c r="AK407" s="149"/>
      <c r="AM407" s="149"/>
    </row>
    <row r="408" spans="1:39" hidden="1" x14ac:dyDescent="0.25">
      <c r="A408" s="167">
        <f t="shared" si="63"/>
        <v>0</v>
      </c>
      <c r="B408" s="186">
        <v>6419</v>
      </c>
      <c r="C408" s="159" t="s">
        <v>406</v>
      </c>
      <c r="D408" s="159">
        <v>2785</v>
      </c>
      <c r="E408" s="159">
        <v>91683.23</v>
      </c>
      <c r="F408" s="159">
        <v>0</v>
      </c>
      <c r="G408" s="159">
        <v>0</v>
      </c>
      <c r="H408" s="159">
        <v>0</v>
      </c>
      <c r="I408" s="159">
        <v>0</v>
      </c>
      <c r="J408" s="159">
        <v>0</v>
      </c>
      <c r="K408" s="159">
        <v>0</v>
      </c>
      <c r="L408" s="159">
        <v>91683.23</v>
      </c>
      <c r="M408" s="159">
        <v>32.92</v>
      </c>
      <c r="N408" s="159">
        <v>0</v>
      </c>
      <c r="O408" s="304">
        <v>0</v>
      </c>
      <c r="P408" s="159"/>
      <c r="Q408" s="160">
        <v>0</v>
      </c>
      <c r="R408" s="211"/>
      <c r="S408" s="170">
        <v>6419</v>
      </c>
      <c r="T408" s="171" t="s">
        <v>406</v>
      </c>
      <c r="U408" s="172">
        <v>2830</v>
      </c>
      <c r="V408" s="173">
        <v>95266.61</v>
      </c>
      <c r="W408" s="173">
        <v>0</v>
      </c>
      <c r="X408" s="173">
        <v>0</v>
      </c>
      <c r="Y408" s="173">
        <v>0</v>
      </c>
      <c r="Z408" s="173">
        <v>0</v>
      </c>
      <c r="AA408" s="173">
        <v>0</v>
      </c>
      <c r="AB408" s="173">
        <v>0</v>
      </c>
      <c r="AC408" s="173">
        <f t="shared" si="60"/>
        <v>95266.61</v>
      </c>
      <c r="AD408" s="173">
        <f t="shared" si="59"/>
        <v>33.659999999999997</v>
      </c>
      <c r="AE408" s="173">
        <f t="shared" si="65"/>
        <v>0</v>
      </c>
      <c r="AF408" s="173">
        <f t="shared" si="61"/>
        <v>0</v>
      </c>
      <c r="AG408" s="173"/>
      <c r="AH408" s="165">
        <f t="shared" si="62"/>
        <v>0</v>
      </c>
      <c r="AI408" s="166"/>
      <c r="AJ408" s="157">
        <f t="shared" si="64"/>
        <v>0</v>
      </c>
      <c r="AK408" s="149"/>
      <c r="AM408" s="149"/>
    </row>
    <row r="409" spans="1:39" hidden="1" x14ac:dyDescent="0.25">
      <c r="A409" s="167">
        <f t="shared" si="63"/>
        <v>0</v>
      </c>
      <c r="B409" s="186">
        <v>6426</v>
      </c>
      <c r="C409" s="159" t="s">
        <v>407</v>
      </c>
      <c r="D409" s="159">
        <v>788</v>
      </c>
      <c r="E409" s="159">
        <v>544295.97</v>
      </c>
      <c r="F409" s="159">
        <v>0</v>
      </c>
      <c r="G409" s="159">
        <v>0</v>
      </c>
      <c r="H409" s="159">
        <v>0</v>
      </c>
      <c r="I409" s="159">
        <v>0</v>
      </c>
      <c r="J409" s="159">
        <v>0</v>
      </c>
      <c r="K409" s="159">
        <v>0</v>
      </c>
      <c r="L409" s="159">
        <v>544295.97</v>
      </c>
      <c r="M409" s="159">
        <v>690.73</v>
      </c>
      <c r="N409" s="159">
        <v>91.24</v>
      </c>
      <c r="O409" s="304">
        <v>71897.119999999995</v>
      </c>
      <c r="P409" s="159">
        <v>74</v>
      </c>
      <c r="Q409" s="160">
        <v>61004.32</v>
      </c>
      <c r="R409" s="211"/>
      <c r="S409" s="161">
        <v>6426</v>
      </c>
      <c r="T409" s="159" t="s">
        <v>407</v>
      </c>
      <c r="U409" s="162">
        <v>783</v>
      </c>
      <c r="V409" s="163">
        <v>523091.81</v>
      </c>
      <c r="W409" s="163">
        <v>0</v>
      </c>
      <c r="X409" s="163">
        <v>0</v>
      </c>
      <c r="Y409" s="163">
        <v>0</v>
      </c>
      <c r="Z409" s="163">
        <v>0</v>
      </c>
      <c r="AA409" s="163">
        <v>0</v>
      </c>
      <c r="AB409" s="163">
        <v>0</v>
      </c>
      <c r="AC409" s="163">
        <f t="shared" si="60"/>
        <v>523091.81</v>
      </c>
      <c r="AD409" s="164">
        <f t="shared" si="59"/>
        <v>668.06</v>
      </c>
      <c r="AE409" s="164">
        <f t="shared" si="65"/>
        <v>44.76</v>
      </c>
      <c r="AF409" s="164">
        <f t="shared" si="61"/>
        <v>35047.08</v>
      </c>
      <c r="AG409" s="169">
        <f>AF409/AF$424</f>
        <v>1.3235612012063727</v>
      </c>
      <c r="AH409" s="165">
        <f t="shared" si="62"/>
        <v>16544515.015079658</v>
      </c>
      <c r="AI409" s="166"/>
      <c r="AJ409" s="157" t="b">
        <f t="shared" si="64"/>
        <v>0</v>
      </c>
      <c r="AK409" s="149"/>
      <c r="AM409" s="149"/>
    </row>
    <row r="410" spans="1:39" hidden="1" x14ac:dyDescent="0.25">
      <c r="A410" s="167">
        <f t="shared" si="63"/>
        <v>0</v>
      </c>
      <c r="B410" s="186">
        <v>6461</v>
      </c>
      <c r="C410" s="159" t="s">
        <v>409</v>
      </c>
      <c r="D410" s="159">
        <v>2001</v>
      </c>
      <c r="E410" s="159">
        <v>973585.09</v>
      </c>
      <c r="F410" s="159">
        <v>0</v>
      </c>
      <c r="G410" s="159">
        <v>0</v>
      </c>
      <c r="H410" s="159">
        <v>0</v>
      </c>
      <c r="I410" s="159">
        <v>0</v>
      </c>
      <c r="J410" s="159">
        <v>0</v>
      </c>
      <c r="K410" s="159">
        <v>0</v>
      </c>
      <c r="L410" s="159">
        <v>973585.09</v>
      </c>
      <c r="M410" s="159">
        <v>486.55</v>
      </c>
      <c r="N410" s="159">
        <v>0</v>
      </c>
      <c r="O410" s="304">
        <v>0</v>
      </c>
      <c r="P410" s="159"/>
      <c r="Q410" s="160">
        <v>0</v>
      </c>
      <c r="R410" s="211"/>
      <c r="S410" s="161">
        <v>6461</v>
      </c>
      <c r="T410" s="159" t="s">
        <v>409</v>
      </c>
      <c r="U410" s="162">
        <v>1977</v>
      </c>
      <c r="V410" s="163">
        <v>1072400.3</v>
      </c>
      <c r="W410" s="163">
        <v>0</v>
      </c>
      <c r="X410" s="163">
        <v>0</v>
      </c>
      <c r="Y410" s="163">
        <v>0</v>
      </c>
      <c r="Z410" s="163">
        <v>0</v>
      </c>
      <c r="AA410" s="163">
        <v>0</v>
      </c>
      <c r="AB410" s="163">
        <v>0</v>
      </c>
      <c r="AC410" s="163">
        <f t="shared" si="60"/>
        <v>1072400.3</v>
      </c>
      <c r="AD410" s="164">
        <f t="shared" si="59"/>
        <v>542.44000000000005</v>
      </c>
      <c r="AE410" s="164">
        <f t="shared" si="65"/>
        <v>0</v>
      </c>
      <c r="AF410" s="164">
        <f t="shared" si="61"/>
        <v>0</v>
      </c>
      <c r="AG410" s="164"/>
      <c r="AH410" s="165">
        <f t="shared" si="62"/>
        <v>0</v>
      </c>
      <c r="AI410" s="166"/>
      <c r="AJ410" s="157">
        <f t="shared" si="64"/>
        <v>0</v>
      </c>
      <c r="AK410" s="149"/>
      <c r="AM410" s="149"/>
    </row>
    <row r="411" spans="1:39" hidden="1" x14ac:dyDescent="0.25">
      <c r="A411" s="167">
        <f t="shared" si="63"/>
        <v>0</v>
      </c>
      <c r="B411" s="186">
        <v>6470</v>
      </c>
      <c r="C411" s="159" t="s">
        <v>410</v>
      </c>
      <c r="D411" s="159">
        <v>2096</v>
      </c>
      <c r="E411" s="159">
        <v>651956.23</v>
      </c>
      <c r="F411" s="159">
        <v>4499.3</v>
      </c>
      <c r="G411" s="159">
        <v>0</v>
      </c>
      <c r="H411" s="159">
        <v>6403.95</v>
      </c>
      <c r="I411" s="159">
        <v>0</v>
      </c>
      <c r="J411" s="159">
        <v>0</v>
      </c>
      <c r="K411" s="159">
        <v>0</v>
      </c>
      <c r="L411" s="159">
        <v>641052.98</v>
      </c>
      <c r="M411" s="159">
        <v>305.85000000000002</v>
      </c>
      <c r="N411" s="159">
        <v>0</v>
      </c>
      <c r="O411" s="304">
        <v>0</v>
      </c>
      <c r="P411" s="159"/>
      <c r="Q411" s="160">
        <v>0</v>
      </c>
      <c r="R411" s="211"/>
      <c r="S411" s="170">
        <v>6470</v>
      </c>
      <c r="T411" s="171" t="s">
        <v>410</v>
      </c>
      <c r="U411" s="172">
        <v>2148</v>
      </c>
      <c r="V411" s="173">
        <v>642820.05000000005</v>
      </c>
      <c r="W411" s="173">
        <v>5722.68</v>
      </c>
      <c r="X411" s="173">
        <v>0</v>
      </c>
      <c r="Y411" s="173">
        <v>0</v>
      </c>
      <c r="Z411" s="173">
        <v>0</v>
      </c>
      <c r="AA411" s="173">
        <v>0</v>
      </c>
      <c r="AB411" s="173">
        <v>0</v>
      </c>
      <c r="AC411" s="173">
        <f t="shared" si="60"/>
        <v>637097.37</v>
      </c>
      <c r="AD411" s="173">
        <f t="shared" si="59"/>
        <v>296.60000000000002</v>
      </c>
      <c r="AE411" s="173">
        <f t="shared" si="65"/>
        <v>0</v>
      </c>
      <c r="AF411" s="173">
        <f t="shared" si="61"/>
        <v>0</v>
      </c>
      <c r="AG411" s="173"/>
      <c r="AH411" s="165">
        <f t="shared" si="62"/>
        <v>0</v>
      </c>
      <c r="AI411" s="166"/>
      <c r="AJ411" s="157">
        <f t="shared" si="64"/>
        <v>0</v>
      </c>
      <c r="AK411" s="149"/>
      <c r="AM411" s="149"/>
    </row>
    <row r="412" spans="1:39" hidden="1" x14ac:dyDescent="0.25">
      <c r="A412" s="167">
        <f t="shared" si="63"/>
        <v>0</v>
      </c>
      <c r="B412" s="186">
        <v>6475</v>
      </c>
      <c r="C412" s="159" t="s">
        <v>411</v>
      </c>
      <c r="D412" s="159">
        <v>551</v>
      </c>
      <c r="E412" s="159">
        <v>321386.87</v>
      </c>
      <c r="F412" s="159">
        <v>0</v>
      </c>
      <c r="G412" s="159">
        <v>0</v>
      </c>
      <c r="H412" s="159">
        <v>0</v>
      </c>
      <c r="I412" s="159">
        <v>0</v>
      </c>
      <c r="J412" s="159">
        <v>0</v>
      </c>
      <c r="K412" s="159">
        <v>0</v>
      </c>
      <c r="L412" s="159">
        <v>321386.87</v>
      </c>
      <c r="M412" s="159">
        <v>583.28</v>
      </c>
      <c r="N412" s="159">
        <v>0</v>
      </c>
      <c r="O412" s="304">
        <v>0</v>
      </c>
      <c r="P412" s="159"/>
      <c r="Q412" s="160">
        <v>0</v>
      </c>
      <c r="R412" s="211"/>
      <c r="S412" s="161">
        <v>6475</v>
      </c>
      <c r="T412" s="159" t="s">
        <v>411</v>
      </c>
      <c r="U412" s="162">
        <v>557</v>
      </c>
      <c r="V412" s="163">
        <v>323807.51</v>
      </c>
      <c r="W412" s="163">
        <v>0</v>
      </c>
      <c r="X412" s="163">
        <v>0</v>
      </c>
      <c r="Y412" s="163">
        <v>0</v>
      </c>
      <c r="Z412" s="163">
        <v>0</v>
      </c>
      <c r="AA412" s="163">
        <v>0</v>
      </c>
      <c r="AB412" s="163">
        <v>0</v>
      </c>
      <c r="AC412" s="163">
        <f t="shared" si="60"/>
        <v>323807.51</v>
      </c>
      <c r="AD412" s="164">
        <f t="shared" si="59"/>
        <v>581.34</v>
      </c>
      <c r="AE412" s="164">
        <f t="shared" si="65"/>
        <v>0</v>
      </c>
      <c r="AF412" s="164">
        <f t="shared" si="61"/>
        <v>0</v>
      </c>
      <c r="AG412" s="164"/>
      <c r="AH412" s="165">
        <f t="shared" si="62"/>
        <v>0</v>
      </c>
      <c r="AI412" s="166"/>
      <c r="AJ412" s="157">
        <f t="shared" si="64"/>
        <v>0</v>
      </c>
      <c r="AK412" s="149"/>
      <c r="AM412" s="149"/>
    </row>
    <row r="413" spans="1:39" hidden="1" x14ac:dyDescent="0.25">
      <c r="A413" s="167">
        <f t="shared" si="63"/>
        <v>0</v>
      </c>
      <c r="B413" s="186">
        <v>6482</v>
      </c>
      <c r="C413" s="159" t="s">
        <v>412</v>
      </c>
      <c r="D413" s="159">
        <v>557</v>
      </c>
      <c r="E413" s="159">
        <v>130801.22</v>
      </c>
      <c r="F413" s="159">
        <v>0</v>
      </c>
      <c r="G413" s="159">
        <v>0</v>
      </c>
      <c r="H413" s="159">
        <v>0</v>
      </c>
      <c r="I413" s="159">
        <v>0</v>
      </c>
      <c r="J413" s="159">
        <v>0</v>
      </c>
      <c r="K413" s="159">
        <v>0</v>
      </c>
      <c r="L413" s="159">
        <v>130801.22</v>
      </c>
      <c r="M413" s="159">
        <v>234.83</v>
      </c>
      <c r="N413" s="159">
        <v>0</v>
      </c>
      <c r="O413" s="304">
        <v>0</v>
      </c>
      <c r="P413" s="159"/>
      <c r="Q413" s="160">
        <v>0</v>
      </c>
      <c r="R413" s="211"/>
      <c r="S413" s="170">
        <v>6482</v>
      </c>
      <c r="T413" s="171" t="s">
        <v>412</v>
      </c>
      <c r="U413" s="172">
        <v>582</v>
      </c>
      <c r="V413" s="173">
        <v>142987.78</v>
      </c>
      <c r="W413" s="173">
        <v>0</v>
      </c>
      <c r="X413" s="173">
        <v>0</v>
      </c>
      <c r="Y413" s="173">
        <v>0</v>
      </c>
      <c r="Z413" s="173">
        <v>0</v>
      </c>
      <c r="AA413" s="173">
        <v>0</v>
      </c>
      <c r="AB413" s="173">
        <v>0</v>
      </c>
      <c r="AC413" s="173">
        <f t="shared" si="60"/>
        <v>142987.78</v>
      </c>
      <c r="AD413" s="173">
        <f t="shared" si="59"/>
        <v>245.68</v>
      </c>
      <c r="AE413" s="173">
        <f t="shared" si="65"/>
        <v>0</v>
      </c>
      <c r="AF413" s="173">
        <f t="shared" si="61"/>
        <v>0</v>
      </c>
      <c r="AG413" s="173"/>
      <c r="AH413" s="165">
        <f t="shared" si="62"/>
        <v>0</v>
      </c>
      <c r="AI413" s="166"/>
      <c r="AJ413" s="157">
        <f t="shared" si="64"/>
        <v>0</v>
      </c>
      <c r="AK413" s="149"/>
      <c r="AM413" s="149"/>
    </row>
    <row r="414" spans="1:39" hidden="1" x14ac:dyDescent="0.25">
      <c r="A414" s="167">
        <f t="shared" si="63"/>
        <v>0</v>
      </c>
      <c r="B414" s="186">
        <v>6545</v>
      </c>
      <c r="C414" s="159" t="s">
        <v>413</v>
      </c>
      <c r="D414" s="159">
        <v>1096</v>
      </c>
      <c r="E414" s="159">
        <v>457468.51</v>
      </c>
      <c r="F414" s="159">
        <v>0</v>
      </c>
      <c r="G414" s="159">
        <v>3450</v>
      </c>
      <c r="H414" s="159">
        <v>0</v>
      </c>
      <c r="I414" s="159">
        <v>0</v>
      </c>
      <c r="J414" s="159">
        <v>0</v>
      </c>
      <c r="K414" s="159">
        <v>0</v>
      </c>
      <c r="L414" s="159">
        <v>454018.51</v>
      </c>
      <c r="M414" s="159">
        <v>414.25</v>
      </c>
      <c r="N414" s="159">
        <v>0</v>
      </c>
      <c r="O414" s="304">
        <v>0</v>
      </c>
      <c r="P414" s="159"/>
      <c r="Q414" s="160">
        <v>0</v>
      </c>
      <c r="R414" s="211"/>
      <c r="S414" s="161">
        <v>6545</v>
      </c>
      <c r="T414" s="159" t="s">
        <v>413</v>
      </c>
      <c r="U414" s="162">
        <v>1072</v>
      </c>
      <c r="V414" s="163">
        <v>460030.97</v>
      </c>
      <c r="W414" s="163">
        <v>0</v>
      </c>
      <c r="X414" s="163">
        <v>540</v>
      </c>
      <c r="Y414" s="163">
        <v>0</v>
      </c>
      <c r="Z414" s="163">
        <v>0</v>
      </c>
      <c r="AA414" s="163">
        <v>0</v>
      </c>
      <c r="AB414" s="163">
        <v>0</v>
      </c>
      <c r="AC414" s="163">
        <f t="shared" si="60"/>
        <v>459490.97</v>
      </c>
      <c r="AD414" s="164">
        <f t="shared" si="59"/>
        <v>428.63</v>
      </c>
      <c r="AE414" s="164">
        <f t="shared" si="65"/>
        <v>0</v>
      </c>
      <c r="AF414" s="164">
        <f t="shared" si="61"/>
        <v>0</v>
      </c>
      <c r="AG414" s="164"/>
      <c r="AH414" s="165">
        <f t="shared" si="62"/>
        <v>0</v>
      </c>
      <c r="AI414" s="166"/>
      <c r="AJ414" s="157">
        <f t="shared" si="64"/>
        <v>0</v>
      </c>
      <c r="AK414" s="149"/>
      <c r="AM414" s="149"/>
    </row>
    <row r="415" spans="1:39" hidden="1" x14ac:dyDescent="0.25">
      <c r="A415" s="167">
        <f t="shared" si="63"/>
        <v>0</v>
      </c>
      <c r="B415" s="186">
        <v>6608</v>
      </c>
      <c r="C415" s="159" t="s">
        <v>414</v>
      </c>
      <c r="D415" s="159">
        <v>1514</v>
      </c>
      <c r="E415" s="159">
        <v>836426.62</v>
      </c>
      <c r="F415" s="159">
        <v>1100</v>
      </c>
      <c r="G415" s="159">
        <v>99.78</v>
      </c>
      <c r="H415" s="159">
        <v>0</v>
      </c>
      <c r="I415" s="159">
        <v>0</v>
      </c>
      <c r="J415" s="159">
        <v>0</v>
      </c>
      <c r="K415" s="159">
        <v>0</v>
      </c>
      <c r="L415" s="159">
        <v>835226.84</v>
      </c>
      <c r="M415" s="159">
        <v>551.66999999999996</v>
      </c>
      <c r="N415" s="159">
        <v>0</v>
      </c>
      <c r="O415" s="304">
        <v>0</v>
      </c>
      <c r="P415" s="159"/>
      <c r="Q415" s="160">
        <v>0</v>
      </c>
      <c r="R415" s="211"/>
      <c r="S415" s="161">
        <v>6608</v>
      </c>
      <c r="T415" s="159" t="s">
        <v>414</v>
      </c>
      <c r="U415" s="162">
        <v>1544</v>
      </c>
      <c r="V415" s="163">
        <v>835017.71</v>
      </c>
      <c r="W415" s="163">
        <v>975</v>
      </c>
      <c r="X415" s="163">
        <v>2344.71</v>
      </c>
      <c r="Y415" s="163">
        <v>0</v>
      </c>
      <c r="Z415" s="163">
        <v>0</v>
      </c>
      <c r="AA415" s="163">
        <v>0</v>
      </c>
      <c r="AB415" s="163">
        <v>0</v>
      </c>
      <c r="AC415" s="163">
        <f t="shared" si="60"/>
        <v>831698</v>
      </c>
      <c r="AD415" s="164">
        <f t="shared" si="59"/>
        <v>538.66</v>
      </c>
      <c r="AE415" s="164">
        <f t="shared" si="65"/>
        <v>0</v>
      </c>
      <c r="AF415" s="164">
        <f t="shared" si="61"/>
        <v>0</v>
      </c>
      <c r="AG415" s="164"/>
      <c r="AH415" s="165">
        <f t="shared" si="62"/>
        <v>0</v>
      </c>
      <c r="AI415" s="166"/>
      <c r="AJ415" s="157">
        <f t="shared" si="64"/>
        <v>0</v>
      </c>
      <c r="AK415" s="149"/>
      <c r="AM415" s="149"/>
    </row>
    <row r="416" spans="1:39" hidden="1" x14ac:dyDescent="0.25">
      <c r="A416" s="167">
        <f t="shared" si="63"/>
        <v>0</v>
      </c>
      <c r="B416" s="186">
        <v>6615</v>
      </c>
      <c r="C416" s="159" t="s">
        <v>415</v>
      </c>
      <c r="D416" s="159">
        <v>298</v>
      </c>
      <c r="E416" s="159">
        <v>320175.77</v>
      </c>
      <c r="F416" s="159">
        <v>0</v>
      </c>
      <c r="G416" s="159">
        <v>0</v>
      </c>
      <c r="H416" s="159">
        <v>0</v>
      </c>
      <c r="I416" s="159">
        <v>0</v>
      </c>
      <c r="J416" s="159">
        <v>0</v>
      </c>
      <c r="K416" s="159">
        <v>0</v>
      </c>
      <c r="L416" s="159">
        <v>320175.77</v>
      </c>
      <c r="M416" s="159">
        <v>1074.42</v>
      </c>
      <c r="N416" s="159">
        <v>474.93</v>
      </c>
      <c r="O416" s="304">
        <v>141529.14000000001</v>
      </c>
      <c r="P416" s="159">
        <v>36</v>
      </c>
      <c r="Q416" s="160">
        <v>120086.72</v>
      </c>
      <c r="R416" s="211"/>
      <c r="S416" s="161">
        <v>6615</v>
      </c>
      <c r="T416" s="159" t="s">
        <v>415</v>
      </c>
      <c r="U416" s="162">
        <v>288</v>
      </c>
      <c r="V416" s="163">
        <v>386739.53</v>
      </c>
      <c r="W416" s="163">
        <v>0</v>
      </c>
      <c r="X416" s="163">
        <v>0</v>
      </c>
      <c r="Y416" s="163">
        <v>0</v>
      </c>
      <c r="Z416" s="163">
        <v>0</v>
      </c>
      <c r="AA416" s="163">
        <v>0</v>
      </c>
      <c r="AB416" s="163">
        <v>0</v>
      </c>
      <c r="AC416" s="163">
        <f t="shared" si="60"/>
        <v>386739.53</v>
      </c>
      <c r="AD416" s="164">
        <f t="shared" si="59"/>
        <v>1342.85</v>
      </c>
      <c r="AE416" s="164">
        <f t="shared" si="65"/>
        <v>719.55</v>
      </c>
      <c r="AF416" s="164">
        <f t="shared" si="61"/>
        <v>207230.4</v>
      </c>
      <c r="AG416" s="169">
        <f>AF416/AF$424</f>
        <v>7.8261046897623734</v>
      </c>
      <c r="AH416" s="165">
        <f t="shared" si="62"/>
        <v>97826308.622029662</v>
      </c>
      <c r="AI416" s="166"/>
      <c r="AJ416" s="157" t="b">
        <f t="shared" si="64"/>
        <v>0</v>
      </c>
      <c r="AK416" s="149"/>
      <c r="AM416" s="149"/>
    </row>
    <row r="417" spans="1:40" hidden="1" x14ac:dyDescent="0.25">
      <c r="A417" s="167">
        <f t="shared" si="63"/>
        <v>0</v>
      </c>
      <c r="B417" s="186">
        <v>6678</v>
      </c>
      <c r="C417" s="159" t="s">
        <v>416</v>
      </c>
      <c r="D417" s="159">
        <v>1720</v>
      </c>
      <c r="E417" s="159">
        <v>889146.15</v>
      </c>
      <c r="F417" s="159">
        <v>0</v>
      </c>
      <c r="G417" s="159">
        <v>0</v>
      </c>
      <c r="H417" s="159">
        <v>0</v>
      </c>
      <c r="I417" s="159">
        <v>0</v>
      </c>
      <c r="J417" s="159">
        <v>0</v>
      </c>
      <c r="K417" s="159">
        <v>0</v>
      </c>
      <c r="L417" s="159">
        <v>889146.15</v>
      </c>
      <c r="M417" s="159">
        <v>516.95000000000005</v>
      </c>
      <c r="N417" s="159">
        <v>0</v>
      </c>
      <c r="O417" s="304">
        <v>0</v>
      </c>
      <c r="P417" s="159"/>
      <c r="Q417" s="160">
        <v>0</v>
      </c>
      <c r="R417" s="211"/>
      <c r="S417" s="161">
        <v>6678</v>
      </c>
      <c r="T417" s="159" t="s">
        <v>416</v>
      </c>
      <c r="U417" s="162">
        <v>1765</v>
      </c>
      <c r="V417" s="163">
        <v>815169.35</v>
      </c>
      <c r="W417" s="163">
        <v>0</v>
      </c>
      <c r="X417" s="163">
        <v>0</v>
      </c>
      <c r="Y417" s="163">
        <v>0</v>
      </c>
      <c r="Z417" s="163">
        <v>0</v>
      </c>
      <c r="AA417" s="163">
        <v>0</v>
      </c>
      <c r="AB417" s="163">
        <v>0</v>
      </c>
      <c r="AC417" s="163">
        <f t="shared" si="60"/>
        <v>815169.35</v>
      </c>
      <c r="AD417" s="164">
        <f t="shared" ref="AD417:AD426" si="66">ROUND((AC417/U417),2)</f>
        <v>461.85</v>
      </c>
      <c r="AE417" s="164">
        <f t="shared" si="65"/>
        <v>0</v>
      </c>
      <c r="AF417" s="164">
        <f t="shared" si="61"/>
        <v>0</v>
      </c>
      <c r="AG417" s="164"/>
      <c r="AH417" s="165">
        <f t="shared" si="62"/>
        <v>0</v>
      </c>
      <c r="AI417" s="166"/>
      <c r="AJ417" s="157">
        <f t="shared" si="64"/>
        <v>0</v>
      </c>
      <c r="AK417" s="149"/>
      <c r="AM417" s="149"/>
    </row>
    <row r="418" spans="1:40" hidden="1" x14ac:dyDescent="0.25">
      <c r="A418" s="167">
        <f t="shared" si="63"/>
        <v>0</v>
      </c>
      <c r="B418" s="186">
        <v>469</v>
      </c>
      <c r="C418" s="159" t="s">
        <v>34</v>
      </c>
      <c r="D418" s="159">
        <v>779</v>
      </c>
      <c r="E418" s="159">
        <v>565707.97</v>
      </c>
      <c r="F418" s="159">
        <v>0</v>
      </c>
      <c r="G418" s="159">
        <v>0</v>
      </c>
      <c r="H418" s="159">
        <v>476.64</v>
      </c>
      <c r="I418" s="159">
        <v>0</v>
      </c>
      <c r="J418" s="159">
        <v>0</v>
      </c>
      <c r="K418" s="159">
        <v>0</v>
      </c>
      <c r="L418" s="159">
        <v>565231.32999999996</v>
      </c>
      <c r="M418" s="159">
        <v>725.59</v>
      </c>
      <c r="N418" s="159">
        <v>126.1</v>
      </c>
      <c r="O418" s="304">
        <v>98231.9</v>
      </c>
      <c r="P418" s="159">
        <v>60</v>
      </c>
      <c r="Q418" s="160">
        <v>83349.240000000005</v>
      </c>
      <c r="R418" s="211"/>
      <c r="S418" s="161">
        <v>469</v>
      </c>
      <c r="T418" s="159" t="s">
        <v>34</v>
      </c>
      <c r="U418" s="162">
        <v>799</v>
      </c>
      <c r="V418" s="163">
        <v>588855.35</v>
      </c>
      <c r="W418" s="163">
        <v>0</v>
      </c>
      <c r="X418" s="163">
        <v>0</v>
      </c>
      <c r="Y418" s="163">
        <v>0</v>
      </c>
      <c r="Z418" s="163">
        <v>0</v>
      </c>
      <c r="AA418" s="163">
        <v>0</v>
      </c>
      <c r="AB418" s="163">
        <v>0</v>
      </c>
      <c r="AC418" s="163">
        <f t="shared" si="60"/>
        <v>588855.35</v>
      </c>
      <c r="AD418" s="164">
        <f t="shared" si="66"/>
        <v>736.99</v>
      </c>
      <c r="AE418" s="164">
        <f t="shared" si="65"/>
        <v>113.69</v>
      </c>
      <c r="AF418" s="164">
        <f t="shared" si="61"/>
        <v>90838.31</v>
      </c>
      <c r="AG418" s="169">
        <f>AF418/AF$424</f>
        <v>3.4305300954931721</v>
      </c>
      <c r="AH418" s="165">
        <f t="shared" si="62"/>
        <v>42881626.193664655</v>
      </c>
      <c r="AI418" s="166"/>
      <c r="AJ418" s="157" t="b">
        <f t="shared" si="64"/>
        <v>0</v>
      </c>
      <c r="AK418" s="149"/>
      <c r="AM418" s="149"/>
    </row>
    <row r="419" spans="1:40" hidden="1" x14ac:dyDescent="0.25">
      <c r="A419" s="167">
        <f t="shared" si="63"/>
        <v>0</v>
      </c>
      <c r="B419" s="186">
        <v>6685</v>
      </c>
      <c r="C419" s="159" t="s">
        <v>417</v>
      </c>
      <c r="D419" s="159">
        <v>5000</v>
      </c>
      <c r="E419" s="159">
        <v>2654817.2000000002</v>
      </c>
      <c r="F419" s="159">
        <v>0</v>
      </c>
      <c r="G419" s="159">
        <v>23074</v>
      </c>
      <c r="H419" s="159">
        <v>0</v>
      </c>
      <c r="I419" s="159">
        <v>0</v>
      </c>
      <c r="J419" s="159">
        <v>0</v>
      </c>
      <c r="K419" s="159">
        <v>0</v>
      </c>
      <c r="L419" s="159">
        <v>2631743.2000000002</v>
      </c>
      <c r="M419" s="159">
        <v>526.35</v>
      </c>
      <c r="N419" s="159">
        <v>0</v>
      </c>
      <c r="O419" s="304">
        <v>0</v>
      </c>
      <c r="P419" s="159"/>
      <c r="Q419" s="160">
        <v>0</v>
      </c>
      <c r="R419" s="211"/>
      <c r="S419" s="161">
        <v>6685</v>
      </c>
      <c r="T419" s="159" t="s">
        <v>417</v>
      </c>
      <c r="U419" s="162">
        <v>5049</v>
      </c>
      <c r="V419" s="163">
        <v>2688753.23</v>
      </c>
      <c r="W419" s="163">
        <v>0</v>
      </c>
      <c r="X419" s="163">
        <v>25359.15</v>
      </c>
      <c r="Y419" s="163">
        <v>0</v>
      </c>
      <c r="Z419" s="163">
        <v>0</v>
      </c>
      <c r="AA419" s="163">
        <v>0</v>
      </c>
      <c r="AB419" s="163">
        <v>0</v>
      </c>
      <c r="AC419" s="163">
        <f t="shared" si="60"/>
        <v>2663394.08</v>
      </c>
      <c r="AD419" s="164">
        <f t="shared" si="66"/>
        <v>527.51</v>
      </c>
      <c r="AE419" s="164">
        <f t="shared" si="65"/>
        <v>0</v>
      </c>
      <c r="AF419" s="164">
        <f t="shared" si="61"/>
        <v>0</v>
      </c>
      <c r="AG419" s="164"/>
      <c r="AH419" s="165">
        <f t="shared" si="62"/>
        <v>0</v>
      </c>
      <c r="AI419" s="166"/>
      <c r="AJ419" s="157">
        <f t="shared" si="64"/>
        <v>0</v>
      </c>
      <c r="AK419" s="149"/>
      <c r="AM419" s="149"/>
    </row>
    <row r="420" spans="1:40" hidden="1" x14ac:dyDescent="0.25">
      <c r="A420" s="167">
        <f t="shared" si="63"/>
        <v>0</v>
      </c>
      <c r="B420" s="186">
        <v>6692</v>
      </c>
      <c r="C420" s="159" t="s">
        <v>418</v>
      </c>
      <c r="D420" s="159">
        <v>1178</v>
      </c>
      <c r="E420" s="159">
        <v>399151.95</v>
      </c>
      <c r="F420" s="159">
        <v>0</v>
      </c>
      <c r="G420" s="159">
        <v>0</v>
      </c>
      <c r="H420" s="159">
        <v>0</v>
      </c>
      <c r="I420" s="159">
        <v>0</v>
      </c>
      <c r="J420" s="159">
        <v>0</v>
      </c>
      <c r="K420" s="159">
        <v>0</v>
      </c>
      <c r="L420" s="159">
        <v>399151.95</v>
      </c>
      <c r="M420" s="159">
        <v>338.84</v>
      </c>
      <c r="N420" s="159">
        <v>0</v>
      </c>
      <c r="O420" s="304">
        <v>0</v>
      </c>
      <c r="P420" s="159"/>
      <c r="Q420" s="160">
        <v>0</v>
      </c>
      <c r="R420" s="211"/>
      <c r="S420" s="161">
        <v>6692</v>
      </c>
      <c r="T420" s="159" t="s">
        <v>418</v>
      </c>
      <c r="U420" s="162">
        <v>1151</v>
      </c>
      <c r="V420" s="163">
        <v>571391.54</v>
      </c>
      <c r="W420" s="163">
        <v>0</v>
      </c>
      <c r="X420" s="163">
        <v>387.15</v>
      </c>
      <c r="Y420" s="163">
        <v>0</v>
      </c>
      <c r="Z420" s="163">
        <v>0</v>
      </c>
      <c r="AA420" s="163">
        <v>0</v>
      </c>
      <c r="AB420" s="163">
        <v>0</v>
      </c>
      <c r="AC420" s="163">
        <f t="shared" si="60"/>
        <v>571004.39</v>
      </c>
      <c r="AD420" s="164">
        <f t="shared" si="66"/>
        <v>496.09</v>
      </c>
      <c r="AE420" s="164">
        <f t="shared" si="65"/>
        <v>0</v>
      </c>
      <c r="AF420" s="164">
        <f t="shared" si="61"/>
        <v>0</v>
      </c>
      <c r="AG420" s="164"/>
      <c r="AH420" s="165">
        <f t="shared" si="62"/>
        <v>0</v>
      </c>
      <c r="AI420" s="166"/>
      <c r="AJ420" s="157">
        <f t="shared" si="64"/>
        <v>0</v>
      </c>
      <c r="AK420" s="149"/>
      <c r="AM420" s="149"/>
    </row>
    <row r="421" spans="1:40" hidden="1" x14ac:dyDescent="0.25">
      <c r="A421" s="167">
        <f t="shared" si="63"/>
        <v>0</v>
      </c>
      <c r="B421" s="186">
        <v>6713</v>
      </c>
      <c r="C421" s="159" t="s">
        <v>419</v>
      </c>
      <c r="D421" s="159">
        <v>361</v>
      </c>
      <c r="E421" s="159">
        <v>343000.29</v>
      </c>
      <c r="F421" s="159">
        <v>0</v>
      </c>
      <c r="G421" s="159">
        <v>0</v>
      </c>
      <c r="H421" s="159">
        <v>0</v>
      </c>
      <c r="I421" s="159">
        <v>0</v>
      </c>
      <c r="J421" s="159">
        <v>0</v>
      </c>
      <c r="K421" s="159">
        <v>0</v>
      </c>
      <c r="L421" s="159">
        <v>343000.29</v>
      </c>
      <c r="M421" s="159">
        <v>950.14</v>
      </c>
      <c r="N421" s="159">
        <v>350.65</v>
      </c>
      <c r="O421" s="304">
        <v>126584.65</v>
      </c>
      <c r="P421" s="159">
        <v>46</v>
      </c>
      <c r="Q421" s="160">
        <v>107406.39999999999</v>
      </c>
      <c r="R421" s="211"/>
      <c r="S421" s="161">
        <v>6713</v>
      </c>
      <c r="T421" s="159" t="s">
        <v>419</v>
      </c>
      <c r="U421" s="162">
        <v>385</v>
      </c>
      <c r="V421" s="163">
        <v>292141.44</v>
      </c>
      <c r="W421" s="163">
        <v>0</v>
      </c>
      <c r="X421" s="163">
        <v>9780</v>
      </c>
      <c r="Y421" s="163">
        <v>0</v>
      </c>
      <c r="Z421" s="163">
        <v>0</v>
      </c>
      <c r="AA421" s="163">
        <v>0</v>
      </c>
      <c r="AB421" s="163">
        <v>0</v>
      </c>
      <c r="AC421" s="163">
        <f t="shared" si="60"/>
        <v>282361.44</v>
      </c>
      <c r="AD421" s="164">
        <f t="shared" si="66"/>
        <v>733.41</v>
      </c>
      <c r="AE421" s="164">
        <f t="shared" si="65"/>
        <v>110.11</v>
      </c>
      <c r="AF421" s="164">
        <f t="shared" si="61"/>
        <v>42392.35</v>
      </c>
      <c r="AG421" s="169">
        <f>AF421/AF$424</f>
        <v>1.6009570465773744</v>
      </c>
      <c r="AH421" s="165">
        <f t="shared" si="62"/>
        <v>20011963.082217179</v>
      </c>
      <c r="AI421" s="166"/>
      <c r="AJ421" s="157" t="b">
        <f t="shared" si="64"/>
        <v>0</v>
      </c>
      <c r="AK421" s="149"/>
      <c r="AM421" s="149"/>
    </row>
    <row r="422" spans="1:40" hidden="1" x14ac:dyDescent="0.25">
      <c r="A422" s="167">
        <f t="shared" si="63"/>
        <v>0</v>
      </c>
      <c r="B422" s="186">
        <v>6720</v>
      </c>
      <c r="C422" s="159" t="s">
        <v>420</v>
      </c>
      <c r="D422" s="159">
        <v>450</v>
      </c>
      <c r="E422" s="159">
        <v>367777.69</v>
      </c>
      <c r="F422" s="159">
        <v>0</v>
      </c>
      <c r="G422" s="159">
        <v>0</v>
      </c>
      <c r="H422" s="159">
        <v>0</v>
      </c>
      <c r="I422" s="159">
        <v>0</v>
      </c>
      <c r="J422" s="159">
        <v>0</v>
      </c>
      <c r="K422" s="159">
        <v>0</v>
      </c>
      <c r="L422" s="159">
        <v>367777.69</v>
      </c>
      <c r="M422" s="159">
        <v>817.28</v>
      </c>
      <c r="N422" s="159">
        <v>217.79</v>
      </c>
      <c r="O422" s="304">
        <v>98005.5</v>
      </c>
      <c r="P422" s="159">
        <v>61</v>
      </c>
      <c r="Q422" s="160">
        <v>83157.14</v>
      </c>
      <c r="R422" s="211"/>
      <c r="S422" s="161">
        <v>6720</v>
      </c>
      <c r="T422" s="159" t="s">
        <v>420</v>
      </c>
      <c r="U422" s="162">
        <v>453</v>
      </c>
      <c r="V422" s="163">
        <v>389965.63</v>
      </c>
      <c r="W422" s="163">
        <v>0</v>
      </c>
      <c r="X422" s="163">
        <v>0</v>
      </c>
      <c r="Y422" s="163">
        <v>0</v>
      </c>
      <c r="Z422" s="163">
        <v>0</v>
      </c>
      <c r="AA422" s="163">
        <v>0</v>
      </c>
      <c r="AB422" s="163">
        <v>0</v>
      </c>
      <c r="AC422" s="163">
        <f t="shared" si="60"/>
        <v>389965.63</v>
      </c>
      <c r="AD422" s="164">
        <f t="shared" si="66"/>
        <v>860.85</v>
      </c>
      <c r="AE422" s="164">
        <f t="shared" si="65"/>
        <v>237.55</v>
      </c>
      <c r="AF422" s="164">
        <f t="shared" si="61"/>
        <v>107610.15000000001</v>
      </c>
      <c r="AG422" s="169">
        <f>AF422/AF$424</f>
        <v>4.0639225691840215</v>
      </c>
      <c r="AH422" s="165">
        <f t="shared" si="62"/>
        <v>50799032.114800267</v>
      </c>
      <c r="AI422" s="166"/>
      <c r="AJ422" s="157" t="b">
        <f t="shared" si="64"/>
        <v>0</v>
      </c>
      <c r="AK422" s="149"/>
      <c r="AM422" s="149"/>
    </row>
    <row r="423" spans="1:40" hidden="1" x14ac:dyDescent="0.25">
      <c r="A423" s="167">
        <f t="shared" si="63"/>
        <v>0</v>
      </c>
      <c r="B423" s="186">
        <v>6734</v>
      </c>
      <c r="C423" s="159" t="s">
        <v>421</v>
      </c>
      <c r="D423" s="159">
        <v>1314</v>
      </c>
      <c r="E423" s="159">
        <v>534902.36</v>
      </c>
      <c r="F423" s="159">
        <v>0</v>
      </c>
      <c r="G423" s="159">
        <v>0</v>
      </c>
      <c r="H423" s="159">
        <v>0</v>
      </c>
      <c r="I423" s="159">
        <v>0</v>
      </c>
      <c r="J423" s="159">
        <v>0</v>
      </c>
      <c r="K423" s="159">
        <v>0</v>
      </c>
      <c r="L423" s="159">
        <v>534902.36</v>
      </c>
      <c r="M423" s="159">
        <v>407.08</v>
      </c>
      <c r="N423" s="159">
        <v>0</v>
      </c>
      <c r="O423" s="304">
        <v>0</v>
      </c>
      <c r="P423" s="159"/>
      <c r="Q423" s="160">
        <v>0</v>
      </c>
      <c r="R423" s="211"/>
      <c r="S423" s="161">
        <v>6734</v>
      </c>
      <c r="T423" s="159" t="s">
        <v>421</v>
      </c>
      <c r="U423" s="162">
        <v>1325</v>
      </c>
      <c r="V423" s="163">
        <v>549396.25</v>
      </c>
      <c r="W423" s="163">
        <v>0</v>
      </c>
      <c r="X423" s="163">
        <v>0</v>
      </c>
      <c r="Y423" s="163">
        <v>0</v>
      </c>
      <c r="Z423" s="163">
        <v>0</v>
      </c>
      <c r="AA423" s="163">
        <v>0</v>
      </c>
      <c r="AB423" s="163">
        <v>0</v>
      </c>
      <c r="AC423" s="163">
        <f t="shared" si="60"/>
        <v>549396.25</v>
      </c>
      <c r="AD423" s="164">
        <f t="shared" si="66"/>
        <v>414.64</v>
      </c>
      <c r="AE423" s="164">
        <f t="shared" si="65"/>
        <v>0</v>
      </c>
      <c r="AF423" s="164">
        <f t="shared" si="61"/>
        <v>0</v>
      </c>
      <c r="AG423" s="164"/>
      <c r="AH423" s="165">
        <f t="shared" si="62"/>
        <v>0</v>
      </c>
      <c r="AI423" s="166"/>
      <c r="AJ423" s="157">
        <f t="shared" si="64"/>
        <v>0</v>
      </c>
      <c r="AK423" s="149"/>
      <c r="AM423" s="149"/>
    </row>
    <row r="424" spans="1:40" hidden="1" x14ac:dyDescent="0.25">
      <c r="A424" s="167">
        <f t="shared" si="63"/>
        <v>0</v>
      </c>
      <c r="B424" s="189">
        <v>6748</v>
      </c>
      <c r="C424" s="190" t="s">
        <v>422</v>
      </c>
      <c r="D424" s="190">
        <v>346</v>
      </c>
      <c r="E424" s="190">
        <v>221054.36</v>
      </c>
      <c r="F424" s="190">
        <v>0</v>
      </c>
      <c r="G424" s="190">
        <v>0</v>
      </c>
      <c r="H424" s="190">
        <v>0</v>
      </c>
      <c r="I424" s="190">
        <v>0</v>
      </c>
      <c r="J424" s="190">
        <v>0</v>
      </c>
      <c r="K424" s="190">
        <v>0</v>
      </c>
      <c r="L424" s="190">
        <v>221054.36</v>
      </c>
      <c r="M424" s="190">
        <v>638.89</v>
      </c>
      <c r="N424" s="190">
        <v>39.4</v>
      </c>
      <c r="O424" s="305">
        <v>13632.4</v>
      </c>
      <c r="P424" s="190">
        <v>119</v>
      </c>
      <c r="Q424" s="191">
        <v>11567.02</v>
      </c>
      <c r="R424" s="211"/>
      <c r="S424" s="192">
        <v>6748</v>
      </c>
      <c r="T424" s="190" t="s">
        <v>422</v>
      </c>
      <c r="U424" s="193">
        <v>346</v>
      </c>
      <c r="V424" s="194">
        <v>242142.09</v>
      </c>
      <c r="W424" s="194">
        <v>0</v>
      </c>
      <c r="X424" s="194">
        <v>0</v>
      </c>
      <c r="Y424" s="194">
        <v>0</v>
      </c>
      <c r="Z424" s="194">
        <v>0</v>
      </c>
      <c r="AA424" s="194">
        <v>0</v>
      </c>
      <c r="AB424" s="194">
        <v>0</v>
      </c>
      <c r="AC424" s="194">
        <f t="shared" si="60"/>
        <v>242142.09</v>
      </c>
      <c r="AD424" s="195">
        <f t="shared" si="66"/>
        <v>699.83</v>
      </c>
      <c r="AE424" s="164">
        <f t="shared" si="65"/>
        <v>76.53</v>
      </c>
      <c r="AF424" s="195">
        <f t="shared" si="61"/>
        <v>26479.38</v>
      </c>
      <c r="AG424" s="196">
        <f>AF424/AF$424</f>
        <v>1</v>
      </c>
      <c r="AH424" s="197">
        <f t="shared" si="62"/>
        <v>12500000</v>
      </c>
      <c r="AI424" s="166"/>
      <c r="AJ424" s="198" t="b">
        <f t="shared" si="64"/>
        <v>0</v>
      </c>
      <c r="AK424" s="149"/>
      <c r="AM424" s="149"/>
    </row>
    <row r="425" spans="1:40" ht="10.9" hidden="1" customHeight="1" thickBot="1" x14ac:dyDescent="0.3">
      <c r="A425" s="167"/>
      <c r="B425" s="225"/>
      <c r="C425" s="226"/>
      <c r="D425" s="226"/>
      <c r="E425" s="226"/>
      <c r="F425" s="226"/>
      <c r="G425" s="226"/>
      <c r="H425" s="226"/>
      <c r="I425" s="226"/>
      <c r="J425" s="226"/>
      <c r="K425" s="226"/>
      <c r="L425" s="226"/>
      <c r="M425" s="226"/>
      <c r="N425" s="226"/>
      <c r="O425" s="306"/>
      <c r="P425" s="226"/>
      <c r="Q425" s="226"/>
      <c r="R425" s="226"/>
      <c r="S425" s="226"/>
      <c r="T425" s="226"/>
      <c r="U425" s="226"/>
      <c r="V425" s="226"/>
      <c r="W425" s="226"/>
      <c r="X425" s="226"/>
      <c r="Y425" s="226"/>
      <c r="Z425" s="226"/>
      <c r="AA425" s="226"/>
      <c r="AB425" s="226"/>
      <c r="AC425" s="194" t="s">
        <v>457</v>
      </c>
      <c r="AD425" s="195" t="s">
        <v>457</v>
      </c>
      <c r="AE425" s="226"/>
      <c r="AF425" s="226"/>
      <c r="AG425" s="226"/>
      <c r="AH425" s="226"/>
      <c r="AI425" s="226"/>
      <c r="AJ425" s="226"/>
      <c r="AK425" s="226"/>
      <c r="AL425" s="226"/>
      <c r="AM425" s="226"/>
    </row>
    <row r="426" spans="1:40" ht="16.3" hidden="1" thickBot="1" x14ac:dyDescent="0.3">
      <c r="A426" s="167">
        <f>SUM(A3:A424)</f>
        <v>0</v>
      </c>
      <c r="B426" s="199"/>
      <c r="C426" s="200" t="s">
        <v>486</v>
      </c>
      <c r="D426" s="200">
        <v>855329</v>
      </c>
      <c r="E426" s="200">
        <v>356699370.31999975</v>
      </c>
      <c r="F426" s="200">
        <v>1313356.4000000004</v>
      </c>
      <c r="G426" s="200">
        <v>472702.20000000007</v>
      </c>
      <c r="H426" s="200">
        <v>1285944.3399999996</v>
      </c>
      <c r="I426" s="200">
        <v>0</v>
      </c>
      <c r="J426" s="200">
        <v>0</v>
      </c>
      <c r="K426" s="200">
        <v>1556.28</v>
      </c>
      <c r="L426" s="200">
        <v>353625811.09999985</v>
      </c>
      <c r="M426" s="200">
        <v>413.44</v>
      </c>
      <c r="N426" s="200">
        <v>599.48799999999994</v>
      </c>
      <c r="O426" s="307">
        <v>14731972.959999999</v>
      </c>
      <c r="P426" s="200"/>
      <c r="Q426" s="201">
        <v>12500000.000000002</v>
      </c>
      <c r="R426" s="213"/>
      <c r="S426" s="202"/>
      <c r="T426" s="203"/>
      <c r="U426" s="204">
        <f>SUM(U3:U424)</f>
        <v>855804</v>
      </c>
      <c r="V426" s="204">
        <f t="shared" ref="V426:AB426" si="67">SUM(V3:V424)</f>
        <v>372852298.34000009</v>
      </c>
      <c r="W426" s="204">
        <f t="shared" si="67"/>
        <v>1431415.2199999997</v>
      </c>
      <c r="X426" s="204">
        <f t="shared" si="67"/>
        <v>2224534.3899999997</v>
      </c>
      <c r="Y426" s="204">
        <f t="shared" si="67"/>
        <v>1316403.7899999998</v>
      </c>
      <c r="Z426" s="204">
        <f t="shared" si="67"/>
        <v>1885.89</v>
      </c>
      <c r="AA426" s="204">
        <f t="shared" si="67"/>
        <v>125.19</v>
      </c>
      <c r="AB426" s="204">
        <f t="shared" si="67"/>
        <v>287.72000000000003</v>
      </c>
      <c r="AC426" s="194">
        <f t="shared" si="60"/>
        <v>367877646.14000005</v>
      </c>
      <c r="AD426" s="195">
        <f t="shared" si="66"/>
        <v>429.86</v>
      </c>
      <c r="AE426" s="205"/>
      <c r="AF426" s="205">
        <v>17571930.52</v>
      </c>
      <c r="AG426" s="205"/>
      <c r="AH426" s="205">
        <v>12500000</v>
      </c>
      <c r="AI426" s="206"/>
      <c r="AJ426" s="207">
        <f>SUM(AJ3:AJ17)</f>
        <v>695159.73</v>
      </c>
      <c r="AK426" s="214"/>
      <c r="AL426" s="207">
        <f t="shared" ref="AL426:AM426" si="68">SUM(AL3:AL17)</f>
        <v>347579.86499999999</v>
      </c>
      <c r="AM426" s="207">
        <f t="shared" si="68"/>
        <v>0</v>
      </c>
      <c r="AN426" s="309">
        <v>200000</v>
      </c>
    </row>
    <row r="427" spans="1:40" ht="16.3" customHeight="1" thickBot="1" x14ac:dyDescent="0.3">
      <c r="AH427" s="183" t="s">
        <v>457</v>
      </c>
      <c r="AI427" s="184"/>
      <c r="AN427" s="188">
        <f>SUM(AN3:AN17)</f>
        <v>200000</v>
      </c>
    </row>
    <row r="428" spans="1:40" ht="16.3" thickBot="1" x14ac:dyDescent="0.3">
      <c r="C428" s="224" t="s">
        <v>494</v>
      </c>
      <c r="AL428" s="227">
        <v>200000</v>
      </c>
    </row>
    <row r="429" spans="1:40" ht="29.25" thickBot="1" x14ac:dyDescent="0.3">
      <c r="C429" s="229" t="s">
        <v>495</v>
      </c>
      <c r="AL429" s="228">
        <f>AL428/AL426</f>
        <v>0.57540732401170591</v>
      </c>
    </row>
    <row r="430" spans="1:40" x14ac:dyDescent="0.25">
      <c r="C430" s="320" t="s">
        <v>496</v>
      </c>
      <c r="D430" s="321"/>
      <c r="E430" s="321"/>
      <c r="F430" s="321"/>
      <c r="G430" s="321"/>
      <c r="H430" s="321"/>
      <c r="I430" s="321"/>
      <c r="J430" s="321"/>
      <c r="K430" s="321"/>
      <c r="L430" s="321"/>
      <c r="M430" s="321"/>
      <c r="N430" s="321"/>
      <c r="O430" s="321"/>
      <c r="P430" s="321"/>
      <c r="Q430" s="321"/>
      <c r="R430" s="321"/>
      <c r="S430" s="321"/>
      <c r="T430" s="321"/>
      <c r="U430" s="321"/>
      <c r="V430" s="321"/>
      <c r="W430" s="321"/>
      <c r="X430" s="321"/>
      <c r="Y430" s="321"/>
      <c r="Z430" s="321"/>
      <c r="AA430" s="321"/>
      <c r="AB430" s="321"/>
      <c r="AC430" s="321"/>
      <c r="AD430" s="321"/>
      <c r="AE430" s="321"/>
      <c r="AF430" s="321"/>
      <c r="AG430" s="321"/>
      <c r="AH430" s="321"/>
      <c r="AI430" s="321"/>
      <c r="AJ430" s="321"/>
      <c r="AK430" s="321"/>
      <c r="AL430" s="321"/>
      <c r="AM430" s="321"/>
      <c r="AN430" s="322"/>
    </row>
    <row r="431" spans="1:40" ht="16.3" thickBot="1" x14ac:dyDescent="0.3">
      <c r="C431" s="323"/>
      <c r="D431" s="324"/>
      <c r="E431" s="324"/>
      <c r="F431" s="324"/>
      <c r="G431" s="324"/>
      <c r="H431" s="324"/>
      <c r="I431" s="324"/>
      <c r="J431" s="324"/>
      <c r="K431" s="324"/>
      <c r="L431" s="324"/>
      <c r="M431" s="324"/>
      <c r="N431" s="324"/>
      <c r="O431" s="324"/>
      <c r="P431" s="324"/>
      <c r="Q431" s="324"/>
      <c r="R431" s="324"/>
      <c r="S431" s="324"/>
      <c r="T431" s="324"/>
      <c r="U431" s="324"/>
      <c r="V431" s="324"/>
      <c r="W431" s="324"/>
      <c r="X431" s="324"/>
      <c r="Y431" s="324"/>
      <c r="Z431" s="324"/>
      <c r="AA431" s="324"/>
      <c r="AB431" s="324"/>
      <c r="AC431" s="324"/>
      <c r="AD431" s="324"/>
      <c r="AE431" s="324"/>
      <c r="AF431" s="324"/>
      <c r="AG431" s="324"/>
      <c r="AH431" s="324"/>
      <c r="AI431" s="324"/>
      <c r="AJ431" s="324"/>
      <c r="AK431" s="324"/>
      <c r="AL431" s="324"/>
      <c r="AM431" s="324"/>
      <c r="AN431" s="325"/>
    </row>
  </sheetData>
  <sortState ref="A3:AN17">
    <sortCondition ref="C3:C17"/>
  </sortState>
  <mergeCells count="1">
    <mergeCell ref="C430:AN43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
  <sheetViews>
    <sheetView workbookViewId="0">
      <selection activeCell="A3" sqref="A3"/>
    </sheetView>
  </sheetViews>
  <sheetFormatPr defaultRowHeight="14.3" x14ac:dyDescent="0.25"/>
  <sheetData>
    <row r="1" spans="1:10" x14ac:dyDescent="0.25">
      <c r="A1" s="2" t="s">
        <v>424</v>
      </c>
      <c r="B1" s="2" t="s">
        <v>425</v>
      </c>
      <c r="C1" s="2" t="s">
        <v>426</v>
      </c>
      <c r="D1" s="3" t="s">
        <v>427</v>
      </c>
      <c r="E1" s="2" t="s">
        <v>428</v>
      </c>
      <c r="F1" s="2" t="s">
        <v>429</v>
      </c>
      <c r="G1" s="2" t="s">
        <v>430</v>
      </c>
      <c r="H1" s="2" t="s">
        <v>431</v>
      </c>
      <c r="I1" s="2" t="s">
        <v>432</v>
      </c>
      <c r="J1" s="2" t="s">
        <v>433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election activeCell="A2" sqref="A2"/>
    </sheetView>
  </sheetViews>
  <sheetFormatPr defaultRowHeight="14.3" x14ac:dyDescent="0.25"/>
  <cols>
    <col min="1" max="1" width="170.375" customWidth="1"/>
  </cols>
  <sheetData>
    <row r="1" spans="1:1" ht="206.5" customHeight="1" x14ac:dyDescent="0.25">
      <c r="A1" s="1" t="s">
        <v>423</v>
      </c>
    </row>
    <row r="2" spans="1:1" ht="228.25" customHeight="1" x14ac:dyDescent="0.25">
      <c r="A2" s="1" t="s">
        <v>434</v>
      </c>
    </row>
    <row r="3" spans="1:1" ht="239.3" customHeight="1" x14ac:dyDescent="0.25">
      <c r="A3" s="1" t="s">
        <v>440</v>
      </c>
    </row>
    <row r="4" spans="1:1" ht="228.75" customHeight="1" x14ac:dyDescent="0.25">
      <c r="A4" s="1" t="s">
        <v>435</v>
      </c>
    </row>
    <row r="5" spans="1:1" ht="237.25" customHeight="1" x14ac:dyDescent="0.25">
      <c r="A5" s="1" t="s">
        <v>436</v>
      </c>
    </row>
    <row r="6" spans="1:1" ht="234.7" customHeight="1" x14ac:dyDescent="0.25">
      <c r="A6" s="1" t="s">
        <v>437</v>
      </c>
    </row>
    <row r="7" spans="1:1" ht="230.95" customHeight="1" x14ac:dyDescent="0.25">
      <c r="A7" s="1" t="s">
        <v>438</v>
      </c>
    </row>
    <row r="8" spans="1:1" ht="231.8" customHeight="1" x14ac:dyDescent="0.25">
      <c r="A8" s="1" t="s">
        <v>439</v>
      </c>
    </row>
    <row r="9" spans="1:1" ht="15.8" customHeight="1"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FY18 High Cost Transportation</vt:lpstr>
      <vt:lpstr>FY17 Stop Gap</vt:lpstr>
      <vt:lpstr>Headers</vt:lpstr>
      <vt:lpstr>SQL</vt:lpstr>
      <vt:lpstr>'FY18 High Cost Transportation'!area_calc_may2018_1</vt:lpstr>
    </vt:vector>
  </TitlesOfParts>
  <Company>Department of Public Instruction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Evans, William A.   DPI</dc:creator>
  <cp:lastModifiedBy>Department of Public Instruction</cp:lastModifiedBy>
  <dcterms:created xsi:type="dcterms:W3CDTF">2019-05-01T19:08:25Z</dcterms:created>
  <dcterms:modified xsi:type="dcterms:W3CDTF">2019-05-24T15:42:23Z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