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'Sheet1'!$A$1:$J$287</definedName>
  </definedNames>
  <calcPr fullCalcOnLoad="1"/>
</workbook>
</file>

<file path=xl/comments1.xml><?xml version="1.0" encoding="utf-8"?>
<comments xmlns="http://schemas.openxmlformats.org/spreadsheetml/2006/main">
  <authors>
    <author>jordejj</author>
  </authors>
  <commentList>
    <comment ref="A275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2/22/12 e-mail</t>
        </r>
      </text>
    </comment>
    <comment ref="A267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2/22/12 e-mail</t>
        </r>
      </text>
    </comment>
    <comment ref="A265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2/22/12 e-mail</t>
        </r>
      </text>
    </comment>
    <comment ref="C204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info. from Laura 3/1/12 e-mail</t>
        </r>
      </text>
    </comment>
    <comment ref="F189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info. from Amy Kolano 3/5/12 e-mail</t>
        </r>
      </text>
    </comment>
    <comment ref="A150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Mike Ryan 2/22/12 e-mail</t>
        </r>
      </text>
    </comment>
    <comment ref="F160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previously from Dave Murray took info from monthly cci/adc summary</t>
        </r>
      </text>
    </comment>
  </commentList>
</comments>
</file>

<file path=xl/sharedStrings.xml><?xml version="1.0" encoding="utf-8"?>
<sst xmlns="http://schemas.openxmlformats.org/spreadsheetml/2006/main" count="257" uniqueCount="164">
  <si>
    <t>PARTICIPATION AND FUNDING DATA FOR FOOD AND NUTRITION PROGRAMS</t>
  </si>
  <si>
    <t>OPERATING IN WISCONSIN SCHOOLS AND INSTITUTIONS</t>
  </si>
  <si>
    <t>Sponsoring</t>
  </si>
  <si>
    <t>Schools/</t>
  </si>
  <si>
    <t>% of Eligible</t>
  </si>
  <si>
    <t>Agencies</t>
  </si>
  <si>
    <t>Sites</t>
  </si>
  <si>
    <t xml:space="preserve"> </t>
  </si>
  <si>
    <t>Non-Needy</t>
  </si>
  <si>
    <t>Reduced Price</t>
  </si>
  <si>
    <t>Public Schools</t>
  </si>
  <si>
    <t>Private Schools</t>
  </si>
  <si>
    <t xml:space="preserve">           Income</t>
  </si>
  <si>
    <t xml:space="preserve">           Expenditures:</t>
  </si>
  <si>
    <t xml:space="preserve">             Labor</t>
  </si>
  <si>
    <t xml:space="preserve">             Food</t>
  </si>
  <si>
    <t xml:space="preserve">             Equipment</t>
  </si>
  <si>
    <t xml:space="preserve">             Purchased Services</t>
  </si>
  <si>
    <t xml:space="preserve">             Other</t>
  </si>
  <si>
    <t xml:space="preserve">           Total Expenditures</t>
  </si>
  <si>
    <t xml:space="preserve">  </t>
  </si>
  <si>
    <t xml:space="preserve">                   </t>
  </si>
  <si>
    <t xml:space="preserve">       </t>
  </si>
  <si>
    <t xml:space="preserve">               </t>
  </si>
  <si>
    <t xml:space="preserve">      </t>
  </si>
  <si>
    <t xml:space="preserve">Public Schools </t>
  </si>
  <si>
    <t xml:space="preserve">              Labor</t>
  </si>
  <si>
    <t xml:space="preserve">              Food</t>
  </si>
  <si>
    <t xml:space="preserve">              Equipment</t>
  </si>
  <si>
    <t xml:space="preserve">              Purchased Services</t>
  </si>
  <si>
    <t>TOTAL FEDERAL BREAKFAST REIMBURSEMENT:</t>
  </si>
  <si>
    <t xml:space="preserve">   </t>
  </si>
  <si>
    <t xml:space="preserve">                Sponsoring Organizations of Homes</t>
  </si>
  <si>
    <t xml:space="preserve">                Child Care Agencies</t>
  </si>
  <si>
    <t xml:space="preserve">                Adult Care Agencies</t>
  </si>
  <si>
    <t xml:space="preserve">                 Emergency Shelters</t>
  </si>
  <si>
    <t xml:space="preserve">                  </t>
  </si>
  <si>
    <t xml:space="preserve">                                                            </t>
  </si>
  <si>
    <t xml:space="preserve">                 </t>
  </si>
  <si>
    <t>Breakfasts</t>
  </si>
  <si>
    <t>Lunches</t>
  </si>
  <si>
    <t>Suppers</t>
  </si>
  <si>
    <t>Snacks</t>
  </si>
  <si>
    <t xml:space="preserve">        </t>
  </si>
  <si>
    <t>*   Includes CACFP Emergency Shelter and After School at Risk Data</t>
  </si>
  <si>
    <t>**  Includes estimated data</t>
  </si>
  <si>
    <t xml:space="preserve"> Dollar Value</t>
  </si>
  <si>
    <t xml:space="preserve">                   Summer Food Program</t>
  </si>
  <si>
    <t>Claiming</t>
  </si>
  <si>
    <t>FEDERAL AND STATE CASH AND DONATED FOOD VALUE</t>
  </si>
  <si>
    <t xml:space="preserve">               Elderly Nutrition Program Funds</t>
  </si>
  <si>
    <t xml:space="preserve">               State Administration Funds </t>
  </si>
  <si>
    <t>Public School Districts</t>
  </si>
  <si>
    <t>MEALS SERVED IN ADULT DAY CARES</t>
  </si>
  <si>
    <t>Meal Service</t>
  </si>
  <si>
    <t>Federal</t>
  </si>
  <si>
    <t>After School At Risk Agencies</t>
  </si>
  <si>
    <t>Public</t>
  </si>
  <si>
    <t>Private</t>
  </si>
  <si>
    <t>Public and Private Child Care Institutions</t>
  </si>
  <si>
    <t>2.   SCHOOL BREAKFAST PROGRAM</t>
  </si>
  <si>
    <t>Matching Funds - Lunch Program</t>
  </si>
  <si>
    <t>Wisconsin School Day Milk Program</t>
  </si>
  <si>
    <t>7.   DONATED FOOD DISTRIBUTION PROGRAM</t>
  </si>
  <si>
    <t>National School Lunch Program</t>
  </si>
  <si>
    <t>Emergency Food Assistance Agencies</t>
  </si>
  <si>
    <t>Meal Reimbursement Payments</t>
  </si>
  <si>
    <t>STATE REIMBURSEMENT</t>
  </si>
  <si>
    <t xml:space="preserve">TOTAL FEDERAL AND STATE CASH AND DONATED COMMODITY VALUE:    </t>
  </si>
  <si>
    <r>
      <t xml:space="preserve">            </t>
    </r>
    <r>
      <rPr>
        <sz val="12"/>
        <rFont val="Times New Roman"/>
        <family val="1"/>
      </rPr>
      <t>Income</t>
    </r>
  </si>
  <si>
    <r>
      <t xml:space="preserve">           </t>
    </r>
    <r>
      <rPr>
        <sz val="12"/>
        <rFont val="Times New Roman"/>
        <family val="1"/>
      </rPr>
      <t xml:space="preserve"> Expenditures:</t>
    </r>
  </si>
  <si>
    <r>
      <t xml:space="preserve">          </t>
    </r>
    <r>
      <rPr>
        <sz val="12"/>
        <rFont val="Times New Roman"/>
        <family val="1"/>
      </rPr>
      <t xml:space="preserve">    Other</t>
    </r>
  </si>
  <si>
    <r>
      <t xml:space="preserve">            </t>
    </r>
    <r>
      <rPr>
        <sz val="12"/>
        <rFont val="Times New Roman"/>
        <family val="1"/>
      </rPr>
      <t>Total Expenditures</t>
    </r>
  </si>
  <si>
    <r>
      <t xml:space="preserve">                   </t>
    </r>
    <r>
      <rPr>
        <u val="single"/>
        <sz val="12"/>
        <rFont val="Times New Roman"/>
        <family val="1"/>
      </rPr>
      <t>Total Milk Consumption  (1/2 Pints)</t>
    </r>
  </si>
  <si>
    <r>
      <t>Provision of free milk is optional for local educational agencies</t>
    </r>
    <r>
      <rPr>
        <sz val="12"/>
        <rFont val="Arial"/>
        <family val="0"/>
      </rPr>
      <t>.</t>
    </r>
  </si>
  <si>
    <r>
      <t xml:space="preserve">                            </t>
    </r>
    <r>
      <rPr>
        <b/>
        <sz val="12"/>
        <rFont val="Times New Roman"/>
        <family val="1"/>
      </rPr>
      <t>TOTALS</t>
    </r>
  </si>
  <si>
    <r>
      <t xml:space="preserve">   </t>
    </r>
    <r>
      <rPr>
        <b/>
        <u val="single"/>
        <sz val="12"/>
        <rFont val="Times New Roman"/>
        <family val="1"/>
      </rPr>
      <t>MEALS SERVED IN CHILD CARE CENTERS</t>
    </r>
  </si>
  <si>
    <r>
      <t xml:space="preserve">         </t>
    </r>
    <r>
      <rPr>
        <b/>
        <u val="single"/>
        <sz val="12"/>
        <rFont val="Times New Roman"/>
        <family val="1"/>
      </rPr>
      <t>State</t>
    </r>
  </si>
  <si>
    <t>The Special Milk Program is available only to schools and institutions not participating in a federally subsidized lunch or breakfast</t>
  </si>
  <si>
    <t xml:space="preserve">program and to half-day kindergarten students who do not have access to the lunch or breakfast program.  </t>
  </si>
  <si>
    <t>Public School Total</t>
  </si>
  <si>
    <t>Private School Total</t>
  </si>
  <si>
    <t>TOTAL CONSUMPTION:</t>
  </si>
  <si>
    <t>Total Expenditures</t>
  </si>
  <si>
    <t>Total Meals Served</t>
  </si>
  <si>
    <t xml:space="preserve">Cost Per Meal </t>
  </si>
  <si>
    <t>TOTAL</t>
  </si>
  <si>
    <t>School Agencies</t>
  </si>
  <si>
    <t>Governmental Agencies</t>
  </si>
  <si>
    <t>Camps</t>
  </si>
  <si>
    <t>Private Non-Profit Agencies</t>
  </si>
  <si>
    <t>Administrative Expense Payments</t>
  </si>
  <si>
    <t>TOTALS</t>
  </si>
  <si>
    <t>STATE REIMBURSEMENT:</t>
  </si>
  <si>
    <t>Public Milk</t>
  </si>
  <si>
    <t>Public Juice</t>
  </si>
  <si>
    <t>Private Milk</t>
  </si>
  <si>
    <t>Private Juice</t>
  </si>
  <si>
    <t>Child Nutrition Program Funds</t>
  </si>
  <si>
    <t>USDA Donated Foods</t>
  </si>
  <si>
    <t>TOTAL STATE FUNDS</t>
  </si>
  <si>
    <t>Summer Camp Organizations</t>
  </si>
  <si>
    <t>TOTAL CONSUMPTION  (1/2 Pints)</t>
  </si>
  <si>
    <t>TOTAL FEDERAL SNACK REIMBURSEMENT:</t>
  </si>
  <si>
    <t>Total</t>
  </si>
  <si>
    <t>Free</t>
  </si>
  <si>
    <t>Totals</t>
  </si>
  <si>
    <t>TOTAL FEDERAL REIMBURSEMENT:</t>
  </si>
  <si>
    <t>Meals Served</t>
  </si>
  <si>
    <t>Total State Reimbursement:</t>
  </si>
  <si>
    <t>TOTAL FEDERAL FUNDS AND COMMODITY VALUE:</t>
  </si>
  <si>
    <r>
      <t>RCCIs</t>
    </r>
    <r>
      <rPr>
        <b/>
        <sz val="12"/>
        <rFont val="Times New Roman"/>
        <family val="1"/>
      </rPr>
      <t xml:space="preserve"> </t>
    </r>
  </si>
  <si>
    <t>RCCIs</t>
  </si>
  <si>
    <t>Other Public Agencies</t>
  </si>
  <si>
    <t>Total Lunches Served</t>
  </si>
  <si>
    <t>Total Breakfasts Served</t>
  </si>
  <si>
    <t>Total Snacks Served</t>
  </si>
  <si>
    <t xml:space="preserve">MEALS SERVED IN </t>
  </si>
  <si>
    <t>DAY CARE HOMES</t>
  </si>
  <si>
    <t>*Other Public Agencies</t>
  </si>
  <si>
    <t>Average Per Breakfast Income/Expenditure</t>
  </si>
  <si>
    <t>Average Per Lunch Income/Expenditure</t>
  </si>
  <si>
    <t>*Other Public Agencies includes WI School for the Deaf, WI School for the Visually Handicapped and the 2R Charter Schools</t>
  </si>
  <si>
    <t xml:space="preserve">Prepared by:  </t>
  </si>
  <si>
    <t>Department of Public Instruction</t>
  </si>
  <si>
    <t>School &amp; Community Nutrition Programs</t>
  </si>
  <si>
    <t xml:space="preserve">Total Claimed: </t>
  </si>
  <si>
    <t xml:space="preserve">Pro-rated Amount  </t>
  </si>
  <si>
    <t>**RCCIs</t>
  </si>
  <si>
    <t>**Residential Child Care Institutions</t>
  </si>
  <si>
    <t>STATE 15 CENT BREAKFAST REIMBURSEMENT:</t>
  </si>
  <si>
    <t xml:space="preserve"> State 15 Cent Breakfast Reimbursement</t>
  </si>
  <si>
    <t>1.   NATIONAL SCHOOL LUNCH PROGRAM</t>
  </si>
  <si>
    <t xml:space="preserve">Average Daily Participation  (ADP) – </t>
  </si>
  <si>
    <t>3.   AFTER SCHOOL SNACK PROGRAM</t>
  </si>
  <si>
    <t>4.   SPECIAL MILK PROGRAM</t>
  </si>
  <si>
    <t>5.   CHILD AND ADULT CARE FOOD PROGRAM</t>
  </si>
  <si>
    <t>8.   ELDERLY NUTRITION IMPROVEMENT PROGRAM (State Program - Section 115.345, WI Stats.)</t>
  </si>
  <si>
    <t>9.   WISCONSIN SCHOOL DAY MILK PROGRAM (State Program - Section 115.345, WI Stats.)</t>
  </si>
  <si>
    <t xml:space="preserve">                                                                                                       STATE MATCHING PAYMENT:                                                                                  </t>
  </si>
  <si>
    <t xml:space="preserve">                                                                                                                                                  TOTAL:                                                                                                             </t>
  </si>
  <si>
    <r>
      <rPr>
        <b/>
        <sz val="12"/>
        <rFont val="Times New Roman"/>
        <family val="1"/>
      </rPr>
      <t>FEDERAL REIMBURSEMENT:</t>
    </r>
    <r>
      <rPr>
        <sz val="12"/>
        <rFont val="Times New Roman"/>
        <family val="1"/>
      </rPr>
      <t xml:space="preserve">       </t>
    </r>
  </si>
  <si>
    <t xml:space="preserve">                                                                                                                            (all lunches)                                                                 </t>
  </si>
  <si>
    <t>FEDERAL REIMBURSEMENT:</t>
  </si>
  <si>
    <t xml:space="preserve">(additional for free and reduced price lunches)      </t>
  </si>
  <si>
    <t xml:space="preserve">     TOTAL FEDERAL REIMBURSEMENT:  </t>
  </si>
  <si>
    <t>* MEAL REIMBURSEMENT PAYMENTS - CHILD CARE CENTERS:</t>
  </si>
  <si>
    <t xml:space="preserve">                                          (INCLUDES CASH IN LIEU OF COMMODITIES)</t>
  </si>
  <si>
    <t xml:space="preserve">MEAL REIMBURSEMENT PAYMENTS - DAY CARE HOMES:   </t>
  </si>
  <si>
    <t xml:space="preserve">ADMINISTRATIVE EXPENSE PAYMENTS - DAY CARE HOMES:                        </t>
  </si>
  <si>
    <t>MEAL REIMBURSEMENT PAYMENTS - ADULT DAY CARE:</t>
  </si>
  <si>
    <t>(based on Annual Financial Reports submitted by agencies)</t>
  </si>
  <si>
    <r>
      <t>Free</t>
    </r>
    <r>
      <rPr>
        <b/>
        <sz val="12"/>
        <rFont val="Times New Roman"/>
        <family val="1"/>
      </rPr>
      <t>*</t>
    </r>
  </si>
  <si>
    <r>
      <t xml:space="preserve"> </t>
    </r>
    <r>
      <rPr>
        <b/>
        <u val="single"/>
        <sz val="12"/>
        <rFont val="Times New Roman"/>
        <family val="1"/>
      </rPr>
      <t>Non-Needy</t>
    </r>
  </si>
  <si>
    <t xml:space="preserve">                                                                       (INCLUDES CASH IN LIEU OF COMMODITIES)                          </t>
  </si>
  <si>
    <t>SCHOOL YEAR 2010-11</t>
  </si>
  <si>
    <t>September 2010 - May 2011</t>
  </si>
  <si>
    <t>FFY11 State Administrative Expense Funds Authorization (SAE) (includes SFSP SAE)</t>
  </si>
  <si>
    <t>FFY11 Child and Adult Care Food Program, Audit Fund</t>
  </si>
  <si>
    <r>
      <t xml:space="preserve">6.   **SUMMER FOOD SERVICE PROGRAM FOR CHILDREN </t>
    </r>
    <r>
      <rPr>
        <sz val="12"/>
        <rFont val="Times New Roman"/>
        <family val="1"/>
      </rPr>
      <t>(Summer, 2011)</t>
    </r>
  </si>
  <si>
    <r>
      <t xml:space="preserve">                       </t>
    </r>
    <r>
      <rPr>
        <b/>
        <u val="single"/>
        <sz val="12"/>
        <rFont val="Times New Roman"/>
        <family val="1"/>
      </rPr>
      <t>Total Student Milk Consumption  (1/2 pints) (2010-11)</t>
    </r>
  </si>
  <si>
    <t>(pro-rated to $0.04142199 per eligible lunch served last year)</t>
  </si>
  <si>
    <t>(pro-rated to 9.491 cents per eligible breakfast served last year)</t>
  </si>
  <si>
    <t>(March 2012)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</si>
</sst>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48"/>
      <name val="Times New Roman"/>
      <family val="1"/>
    </font>
    <font>
      <u val="single"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48"/>
      <name val="Times New Roman"/>
      <family val="1"/>
    </font>
    <font>
      <sz val="12"/>
      <color indexed="48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u val="double"/>
      <sz val="12"/>
      <name val="Times New Roman"/>
      <family val="1"/>
    </font>
    <font>
      <sz val="11"/>
      <color indexed="56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9" fontId="6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top" wrapText="1"/>
    </xf>
    <xf numFmtId="9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8" fontId="4" fillId="0" borderId="0" xfId="0" applyNumberFormat="1" applyFont="1" applyAlignment="1">
      <alignment vertical="top" wrapText="1"/>
    </xf>
    <xf numFmtId="8" fontId="6" fillId="0" borderId="0" xfId="0" applyNumberFormat="1" applyFont="1" applyAlignment="1">
      <alignment vertical="top" wrapText="1"/>
    </xf>
    <xf numFmtId="0" fontId="6" fillId="0" borderId="0" xfId="0" applyFont="1" applyAlignment="1">
      <alignment/>
    </xf>
    <xf numFmtId="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8" fontId="4" fillId="0" borderId="0" xfId="0" applyNumberFormat="1" applyFont="1" applyAlignment="1">
      <alignment horizontal="center" vertical="top" wrapText="1"/>
    </xf>
    <xf numFmtId="8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6" fontId="9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  <xf numFmtId="6" fontId="2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3" fontId="6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6" fontId="4" fillId="0" borderId="0" xfId="0" applyNumberFormat="1" applyFont="1" applyAlignment="1">
      <alignment vertical="top" wrapText="1"/>
    </xf>
    <xf numFmtId="6" fontId="6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6" fontId="7" fillId="0" borderId="0" xfId="0" applyNumberFormat="1" applyFont="1" applyAlignment="1">
      <alignment vertical="top" wrapText="1"/>
    </xf>
    <xf numFmtId="6" fontId="8" fillId="0" borderId="0" xfId="0" applyNumberFormat="1" applyFont="1" applyAlignment="1">
      <alignment vertical="top" wrapText="1"/>
    </xf>
    <xf numFmtId="0" fontId="11" fillId="0" borderId="0" xfId="0" applyFont="1" applyAlignment="1">
      <alignment/>
    </xf>
    <xf numFmtId="8" fontId="8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6" fontId="2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6" fontId="5" fillId="0" borderId="0" xfId="0" applyNumberFormat="1" applyFont="1" applyAlignment="1">
      <alignment vertical="top" wrapText="1"/>
    </xf>
    <xf numFmtId="0" fontId="0" fillId="0" borderId="0" xfId="0" applyAlignment="1">
      <alignment horizontal="right" vertical="top" wrapText="1"/>
    </xf>
    <xf numFmtId="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8" fontId="2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3" fontId="9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" fontId="5" fillId="0" borderId="0" xfId="0" applyNumberFormat="1" applyFont="1" applyBorder="1" applyAlignment="1">
      <alignment vertical="top" wrapText="1"/>
    </xf>
    <xf numFmtId="165" fontId="5" fillId="0" borderId="0" xfId="0" applyNumberFormat="1" applyFont="1" applyAlignment="1">
      <alignment vertical="top" wrapText="1"/>
    </xf>
    <xf numFmtId="0" fontId="1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9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6" fontId="21" fillId="0" borderId="0" xfId="0" applyNumberFormat="1" applyFont="1" applyAlignment="1">
      <alignment vertical="top"/>
    </xf>
    <xf numFmtId="8" fontId="3" fillId="0" borderId="0" xfId="0" applyNumberFormat="1" applyFont="1" applyAlignment="1">
      <alignment/>
    </xf>
    <xf numFmtId="0" fontId="57" fillId="0" borderId="0" xfId="0" applyFont="1" applyAlignment="1">
      <alignment/>
    </xf>
    <xf numFmtId="3" fontId="2" fillId="0" borderId="0" xfId="0" applyNumberFormat="1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6" fontId="2" fillId="0" borderId="0" xfId="0" applyNumberFormat="1" applyFont="1" applyAlignment="1">
      <alignment vertical="top" wrapText="1"/>
    </xf>
    <xf numFmtId="6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zoomScalePageLayoutView="0" workbookViewId="0" topLeftCell="A1">
      <selection activeCell="B291" sqref="B291"/>
    </sheetView>
  </sheetViews>
  <sheetFormatPr defaultColWidth="9.140625" defaultRowHeight="12.75"/>
  <cols>
    <col min="1" max="1" width="36.00390625" style="2" customWidth="1"/>
    <col min="2" max="2" width="14.00390625" style="2" customWidth="1"/>
    <col min="3" max="3" width="8.00390625" style="2" customWidth="1"/>
    <col min="4" max="4" width="13.421875" style="2" customWidth="1"/>
    <col min="5" max="5" width="6.57421875" style="2" customWidth="1"/>
    <col min="6" max="6" width="14.7109375" style="2" customWidth="1"/>
    <col min="7" max="7" width="8.00390625" style="2" customWidth="1"/>
    <col min="8" max="8" width="15.7109375" style="2" customWidth="1"/>
    <col min="9" max="9" width="10.7109375" style="2" customWidth="1"/>
    <col min="10" max="10" width="9.140625" style="2" hidden="1" customWidth="1"/>
    <col min="11" max="11" width="14.421875" style="2" customWidth="1"/>
    <col min="12" max="16384" width="9.140625" style="2" customWidth="1"/>
  </cols>
  <sheetData>
    <row r="1" ht="15.75">
      <c r="A1" s="1"/>
    </row>
    <row r="2" spans="1:9" ht="18.75">
      <c r="A2" s="105" t="s">
        <v>0</v>
      </c>
      <c r="B2" s="106"/>
      <c r="C2" s="106"/>
      <c r="D2" s="106"/>
      <c r="E2" s="106"/>
      <c r="F2" s="106"/>
      <c r="G2" s="106"/>
      <c r="H2" s="106"/>
      <c r="I2" s="106"/>
    </row>
    <row r="3" spans="1:9" ht="18.75">
      <c r="A3" s="105" t="s">
        <v>1</v>
      </c>
      <c r="B3" s="106"/>
      <c r="C3" s="106"/>
      <c r="D3" s="106"/>
      <c r="E3" s="106"/>
      <c r="F3" s="106"/>
      <c r="G3" s="106"/>
      <c r="H3" s="106"/>
      <c r="I3" s="106"/>
    </row>
    <row r="4" spans="1:9" ht="18.75">
      <c r="A4" s="105" t="s">
        <v>155</v>
      </c>
      <c r="B4" s="106"/>
      <c r="C4" s="106"/>
      <c r="D4" s="106"/>
      <c r="E4" s="106"/>
      <c r="F4" s="106"/>
      <c r="G4" s="106"/>
      <c r="H4" s="106"/>
      <c r="I4" s="106"/>
    </row>
    <row r="5" ht="15.75">
      <c r="A5" s="1"/>
    </row>
    <row r="6" ht="15.75">
      <c r="A6" s="1"/>
    </row>
    <row r="7" ht="15.75">
      <c r="A7" s="4" t="s">
        <v>132</v>
      </c>
    </row>
    <row r="8" ht="15.75">
      <c r="A8" s="4"/>
    </row>
    <row r="9" spans="1:7" ht="13.5" customHeight="1">
      <c r="A9" s="108"/>
      <c r="B9" s="65" t="s">
        <v>2</v>
      </c>
      <c r="C9" s="65"/>
      <c r="D9" s="65" t="s">
        <v>3</v>
      </c>
      <c r="E9" s="65"/>
      <c r="F9" s="65" t="s">
        <v>4</v>
      </c>
      <c r="G9" s="6"/>
    </row>
    <row r="10" spans="1:7" ht="15.75">
      <c r="A10" s="108"/>
      <c r="B10" s="78" t="s">
        <v>5</v>
      </c>
      <c r="C10" s="78"/>
      <c r="D10" s="78" t="s">
        <v>6</v>
      </c>
      <c r="E10" s="78"/>
      <c r="F10" s="78" t="s">
        <v>5</v>
      </c>
      <c r="G10" s="7"/>
    </row>
    <row r="11" spans="1:7" ht="15.75">
      <c r="A11" s="5"/>
      <c r="B11" s="5"/>
      <c r="C11" s="5"/>
      <c r="D11" s="5"/>
      <c r="E11" s="5"/>
      <c r="F11" s="5"/>
      <c r="G11" s="5"/>
    </row>
    <row r="12" spans="1:7" ht="20.25" customHeight="1">
      <c r="A12" s="8" t="s">
        <v>52</v>
      </c>
      <c r="B12" s="8">
        <v>416</v>
      </c>
      <c r="C12" s="8"/>
      <c r="D12" s="8">
        <v>1985</v>
      </c>
      <c r="E12" s="8"/>
      <c r="F12" s="61">
        <f>B12/425</f>
        <v>0.9788235294117648</v>
      </c>
      <c r="G12" s="9"/>
    </row>
    <row r="13" spans="1:7" ht="18" customHeight="1">
      <c r="A13" s="8" t="s">
        <v>119</v>
      </c>
      <c r="B13" s="8">
        <v>19</v>
      </c>
      <c r="C13" s="8"/>
      <c r="D13" s="8">
        <v>23</v>
      </c>
      <c r="E13" s="8"/>
      <c r="F13" s="56"/>
      <c r="G13" s="11"/>
    </row>
    <row r="14" spans="1:7" ht="18" customHeight="1">
      <c r="A14" s="8" t="s">
        <v>11</v>
      </c>
      <c r="B14" s="8">
        <v>397</v>
      </c>
      <c r="C14" s="8"/>
      <c r="D14" s="8">
        <v>443</v>
      </c>
      <c r="E14" s="8"/>
      <c r="F14" s="61">
        <f>B14/950</f>
        <v>0.41789473684210526</v>
      </c>
      <c r="G14" s="9"/>
    </row>
    <row r="15" spans="1:7" ht="18" customHeight="1">
      <c r="A15" s="71" t="s">
        <v>128</v>
      </c>
      <c r="B15" s="12">
        <v>38</v>
      </c>
      <c r="C15" s="13"/>
      <c r="D15" s="12">
        <v>62</v>
      </c>
      <c r="E15" s="13"/>
      <c r="F15" s="5"/>
      <c r="G15" s="5"/>
    </row>
    <row r="16" spans="1:7" ht="15.75">
      <c r="A16" s="37" t="s">
        <v>92</v>
      </c>
      <c r="B16" s="14">
        <f>SUM(B12:B15)</f>
        <v>870</v>
      </c>
      <c r="C16" s="14"/>
      <c r="D16" s="15">
        <f>SUM(D12:D15)</f>
        <v>2513</v>
      </c>
      <c r="E16" s="15"/>
      <c r="F16" s="5"/>
      <c r="G16" s="5"/>
    </row>
    <row r="17" ht="15.75">
      <c r="A17" s="16"/>
    </row>
    <row r="18" ht="15.75">
      <c r="A18" s="16" t="s">
        <v>122</v>
      </c>
    </row>
    <row r="19" spans="1:3" ht="15.75">
      <c r="A19" s="16" t="s">
        <v>129</v>
      </c>
      <c r="C19" s="16"/>
    </row>
    <row r="20" spans="1:3" ht="15.75">
      <c r="A20" s="16"/>
      <c r="C20" s="16"/>
    </row>
    <row r="21" spans="1:8" ht="15.75">
      <c r="A21" s="87" t="s">
        <v>114</v>
      </c>
      <c r="B21" s="86"/>
      <c r="C21" s="86"/>
      <c r="D21" s="86"/>
      <c r="E21" s="86"/>
      <c r="F21" s="86"/>
      <c r="G21" s="86"/>
      <c r="H21" s="86"/>
    </row>
    <row r="22" spans="1:8" ht="31.5">
      <c r="A22" s="86"/>
      <c r="B22" s="78" t="s">
        <v>8</v>
      </c>
      <c r="C22" s="78"/>
      <c r="D22" s="78" t="s">
        <v>9</v>
      </c>
      <c r="E22" s="78"/>
      <c r="F22" s="78" t="s">
        <v>105</v>
      </c>
      <c r="G22" s="65"/>
      <c r="H22" s="87" t="s">
        <v>104</v>
      </c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5.75">
      <c r="A24" s="8" t="s">
        <v>10</v>
      </c>
      <c r="B24" s="17">
        <v>44833535</v>
      </c>
      <c r="C24" s="95">
        <f>B24/H24</f>
        <v>0.4962858759387122</v>
      </c>
      <c r="D24" s="17">
        <v>6191229</v>
      </c>
      <c r="E24" s="95">
        <f>D24/H24</f>
        <v>0.06853395583020963</v>
      </c>
      <c r="F24" s="17">
        <v>39313360</v>
      </c>
      <c r="G24" s="95">
        <f>F24/H24</f>
        <v>0.4351801682310782</v>
      </c>
      <c r="H24" s="94">
        <f>B24+D24+F24</f>
        <v>90338124</v>
      </c>
    </row>
    <row r="25" spans="1:8" ht="15.75">
      <c r="A25" s="8" t="s">
        <v>11</v>
      </c>
      <c r="B25" s="17">
        <v>4670769</v>
      </c>
      <c r="C25" s="73">
        <f>B25/H25</f>
        <v>0.5672188144771213</v>
      </c>
      <c r="D25" s="17">
        <v>458548</v>
      </c>
      <c r="E25" s="73">
        <f>D25/H25</f>
        <v>0.05568613068658609</v>
      </c>
      <c r="F25" s="17">
        <v>3105193</v>
      </c>
      <c r="G25" s="73">
        <f>F25/H25</f>
        <v>0.37709505483629263</v>
      </c>
      <c r="H25" s="94">
        <f>B25+D25+F25</f>
        <v>8234510</v>
      </c>
    </row>
    <row r="26" spans="1:8" ht="15.75">
      <c r="A26" s="8" t="s">
        <v>112</v>
      </c>
      <c r="B26" s="19">
        <v>23084</v>
      </c>
      <c r="C26" s="74">
        <f>B26/H26</f>
        <v>0.051380443201951585</v>
      </c>
      <c r="D26" s="19">
        <v>374</v>
      </c>
      <c r="E26" s="74">
        <f>D26/H26</f>
        <v>0.0008324504313606781</v>
      </c>
      <c r="F26" s="19">
        <v>425818</v>
      </c>
      <c r="G26" s="74">
        <f>F26/H26</f>
        <v>0.9477871063666877</v>
      </c>
      <c r="H26" s="72">
        <f>B26+D26+F26</f>
        <v>449276</v>
      </c>
    </row>
    <row r="27" spans="1:11" ht="15.75">
      <c r="A27" s="37" t="s">
        <v>92</v>
      </c>
      <c r="B27" s="15">
        <f>SUM(B24:B26)</f>
        <v>49527388</v>
      </c>
      <c r="C27" s="15"/>
      <c r="D27" s="15">
        <f>SUM(D24:D26)</f>
        <v>6650151</v>
      </c>
      <c r="E27" s="15"/>
      <c r="F27" s="15">
        <f>SUM(F24:F26)</f>
        <v>42844371</v>
      </c>
      <c r="G27" s="15"/>
      <c r="H27" s="94">
        <f>SUM(H24:H26)</f>
        <v>99021910</v>
      </c>
      <c r="I27" s="68"/>
      <c r="K27" s="67"/>
    </row>
    <row r="28" spans="1:8" ht="15.75">
      <c r="A28" s="5"/>
      <c r="B28" s="73">
        <f>B27/H27</f>
        <v>0.5001659531713739</v>
      </c>
      <c r="C28" s="18"/>
      <c r="D28" s="73">
        <f>D27/H27</f>
        <v>0.06715837939300505</v>
      </c>
      <c r="E28" s="18"/>
      <c r="F28" s="73">
        <f>ROUNDUP(F27/H27,3)</f>
        <v>0.433</v>
      </c>
      <c r="G28" s="18"/>
      <c r="H28" s="27">
        <f>B28+D28+F28</f>
        <v>1.000324332564379</v>
      </c>
    </row>
    <row r="29" ht="15.75">
      <c r="A29" s="16"/>
    </row>
    <row r="30" spans="1:3" ht="15.75">
      <c r="A30" s="97" t="s">
        <v>156</v>
      </c>
      <c r="B30" s="57"/>
      <c r="C30" s="16"/>
    </row>
    <row r="31" spans="1:5" ht="15.75">
      <c r="A31" s="62" t="s">
        <v>133</v>
      </c>
      <c r="B31" s="88">
        <v>565926</v>
      </c>
      <c r="D31" s="16"/>
      <c r="E31" s="16"/>
    </row>
    <row r="32" ht="15.75">
      <c r="A32" s="16"/>
    </row>
    <row r="33" ht="15.75">
      <c r="A33" s="16"/>
    </row>
    <row r="34" spans="1:3" ht="15.75">
      <c r="A34" s="124" t="s">
        <v>121</v>
      </c>
      <c r="B34" s="125"/>
      <c r="C34" s="83" t="s">
        <v>151</v>
      </c>
    </row>
    <row r="35" ht="15.75">
      <c r="A35" s="16"/>
    </row>
    <row r="36" spans="1:5" ht="31.5">
      <c r="A36" s="5"/>
      <c r="B36" s="78" t="s">
        <v>10</v>
      </c>
      <c r="C36" s="85"/>
      <c r="D36" s="78" t="s">
        <v>11</v>
      </c>
      <c r="E36" s="21"/>
    </row>
    <row r="37" spans="1:5" ht="15.75">
      <c r="A37" s="5"/>
      <c r="B37" s="5"/>
      <c r="C37" s="5"/>
      <c r="D37" s="5"/>
      <c r="E37" s="11"/>
    </row>
    <row r="38" spans="1:5" ht="15.75">
      <c r="A38" s="5" t="s">
        <v>12</v>
      </c>
      <c r="B38" s="22">
        <v>2.64</v>
      </c>
      <c r="C38" s="22"/>
      <c r="D38" s="22">
        <v>3.97</v>
      </c>
      <c r="E38" s="23"/>
    </row>
    <row r="39" spans="1:5" ht="15.75">
      <c r="A39" s="5" t="s">
        <v>13</v>
      </c>
      <c r="B39" s="5"/>
      <c r="C39" s="5"/>
      <c r="D39" s="5"/>
      <c r="E39" s="11"/>
    </row>
    <row r="40" spans="1:5" ht="15.75">
      <c r="A40" s="5" t="s">
        <v>14</v>
      </c>
      <c r="B40" s="22">
        <v>1.3</v>
      </c>
      <c r="C40" s="22"/>
      <c r="D40" s="75">
        <v>1.88</v>
      </c>
      <c r="E40" s="11"/>
    </row>
    <row r="41" spans="1:5" ht="15.75">
      <c r="A41" s="5" t="s">
        <v>15</v>
      </c>
      <c r="B41" s="75">
        <v>0.97</v>
      </c>
      <c r="C41" s="5"/>
      <c r="D41" s="75">
        <v>1.94</v>
      </c>
      <c r="E41" s="11"/>
    </row>
    <row r="42" spans="1:5" ht="15.75">
      <c r="A42" s="5" t="s">
        <v>16</v>
      </c>
      <c r="B42" s="75">
        <v>0.06</v>
      </c>
      <c r="C42" s="5"/>
      <c r="D42" s="75">
        <v>0.05</v>
      </c>
      <c r="E42" s="11"/>
    </row>
    <row r="43" spans="1:5" ht="15.75">
      <c r="A43" s="5" t="s">
        <v>17</v>
      </c>
      <c r="B43" s="75">
        <v>0.42</v>
      </c>
      <c r="C43" s="5"/>
      <c r="D43" s="75">
        <v>0.56</v>
      </c>
      <c r="E43" s="11"/>
    </row>
    <row r="44" spans="1:5" ht="15.75">
      <c r="A44" s="5" t="s">
        <v>18</v>
      </c>
      <c r="B44" s="76">
        <v>0.11</v>
      </c>
      <c r="C44" s="5"/>
      <c r="D44" s="76">
        <v>0.11</v>
      </c>
      <c r="E44" s="11"/>
    </row>
    <row r="45" spans="1:5" ht="15.75">
      <c r="A45" s="5" t="s">
        <v>19</v>
      </c>
      <c r="B45" s="22">
        <f>SUM(B40:B44)</f>
        <v>2.86</v>
      </c>
      <c r="C45" s="22"/>
      <c r="D45" s="22">
        <f>SUM(D40:D44)</f>
        <v>4.54</v>
      </c>
      <c r="E45" s="23"/>
    </row>
    <row r="46" spans="1:5" ht="15.75">
      <c r="A46" s="11"/>
      <c r="B46" s="11"/>
      <c r="C46" s="11"/>
      <c r="D46" s="11"/>
      <c r="E46" s="11"/>
    </row>
    <row r="47" spans="2:3" ht="15.75">
      <c r="B47" s="24" t="s">
        <v>20</v>
      </c>
      <c r="C47" s="24"/>
    </row>
    <row r="48" spans="1:8" ht="15.75">
      <c r="A48" s="118" t="s">
        <v>141</v>
      </c>
      <c r="B48" s="119"/>
      <c r="C48" s="119"/>
      <c r="D48" s="119"/>
      <c r="E48" s="119"/>
      <c r="F48" s="119"/>
      <c r="H48" s="35">
        <v>26258752</v>
      </c>
    </row>
    <row r="49" spans="1:6" ht="15.75">
      <c r="A49" s="146" t="s">
        <v>142</v>
      </c>
      <c r="B49" s="147"/>
      <c r="C49" s="147"/>
      <c r="D49" s="147"/>
      <c r="E49" s="147"/>
      <c r="F49" s="147"/>
    </row>
    <row r="50" spans="1:8" ht="15.75">
      <c r="A50" s="116" t="s">
        <v>143</v>
      </c>
      <c r="B50" s="125"/>
      <c r="C50" s="125"/>
      <c r="D50" s="125"/>
      <c r="E50" s="125"/>
      <c r="F50" s="125"/>
      <c r="H50" s="35">
        <v>119096464</v>
      </c>
    </row>
    <row r="51" spans="1:6" ht="15.75">
      <c r="A51" s="148" t="s">
        <v>144</v>
      </c>
      <c r="B51" s="149"/>
      <c r="C51" s="149"/>
      <c r="D51" s="149"/>
      <c r="E51" s="149"/>
      <c r="F51" s="149"/>
    </row>
    <row r="52" spans="1:15" ht="15.75">
      <c r="A52" s="140" t="s">
        <v>139</v>
      </c>
      <c r="B52" s="147"/>
      <c r="C52" s="147"/>
      <c r="D52" s="147"/>
      <c r="E52" s="147"/>
      <c r="F52" s="147"/>
      <c r="H52" s="36">
        <v>4072685</v>
      </c>
      <c r="J52" s="104"/>
      <c r="K52" s="104"/>
      <c r="L52" s="104"/>
      <c r="M52" s="104"/>
      <c r="N52" s="104"/>
      <c r="O52" s="104"/>
    </row>
    <row r="53" spans="1:15" ht="15.75">
      <c r="A53" s="100"/>
      <c r="B53" s="144" t="s">
        <v>161</v>
      </c>
      <c r="C53" s="145"/>
      <c r="D53" s="145"/>
      <c r="E53" s="145"/>
      <c r="F53" s="145"/>
      <c r="H53" s="36"/>
      <c r="I53" s="103"/>
      <c r="J53" s="104"/>
      <c r="K53" s="104"/>
      <c r="L53" s="104"/>
      <c r="M53" s="104"/>
      <c r="N53" s="104"/>
      <c r="O53" s="104"/>
    </row>
    <row r="54" spans="1:8" ht="15.75">
      <c r="A54" s="140" t="s">
        <v>140</v>
      </c>
      <c r="B54" s="147"/>
      <c r="C54" s="147"/>
      <c r="D54" s="147"/>
      <c r="E54" s="147"/>
      <c r="F54" s="147"/>
      <c r="H54" s="35">
        <f>SUM(H48:H52)</f>
        <v>149427901</v>
      </c>
    </row>
    <row r="55" ht="15.75">
      <c r="A55" s="16"/>
    </row>
    <row r="56" spans="1:2" ht="15.75">
      <c r="A56" s="137" t="s">
        <v>60</v>
      </c>
      <c r="B56" s="130"/>
    </row>
    <row r="57" spans="2:3" ht="15.75">
      <c r="B57" s="4"/>
      <c r="C57" s="4"/>
    </row>
    <row r="58" spans="1:7" ht="31.5">
      <c r="A58" s="123"/>
      <c r="B58" s="65" t="s">
        <v>2</v>
      </c>
      <c r="C58" s="65"/>
      <c r="D58" s="65" t="s">
        <v>3</v>
      </c>
      <c r="E58" s="65"/>
      <c r="F58" s="65" t="s">
        <v>4</v>
      </c>
      <c r="G58" s="5"/>
    </row>
    <row r="59" spans="1:7" ht="15.75">
      <c r="A59" s="123"/>
      <c r="B59" s="78" t="s">
        <v>5</v>
      </c>
      <c r="C59" s="78"/>
      <c r="D59" s="78" t="s">
        <v>6</v>
      </c>
      <c r="E59" s="78"/>
      <c r="F59" s="78" t="s">
        <v>5</v>
      </c>
      <c r="G59" s="20"/>
    </row>
    <row r="60" spans="1:7" ht="15.75">
      <c r="A60" s="14" t="s">
        <v>21</v>
      </c>
      <c r="B60" s="14"/>
      <c r="C60" s="14"/>
      <c r="D60" s="14"/>
      <c r="E60" s="14"/>
      <c r="F60" s="14"/>
      <c r="G60" s="14"/>
    </row>
    <row r="61" spans="1:7" ht="15.75">
      <c r="A61" s="8" t="s">
        <v>52</v>
      </c>
      <c r="B61" s="5">
        <v>350</v>
      </c>
      <c r="C61" s="14"/>
      <c r="D61" s="17">
        <v>1545</v>
      </c>
      <c r="E61" s="15"/>
      <c r="F61" s="61">
        <f>B61/425</f>
        <v>0.8235294117647058</v>
      </c>
      <c r="G61" s="25"/>
    </row>
    <row r="62" spans="1:7" ht="15.75">
      <c r="A62" s="8" t="s">
        <v>113</v>
      </c>
      <c r="B62" s="5">
        <v>15</v>
      </c>
      <c r="C62" s="14"/>
      <c r="D62" s="5">
        <v>20</v>
      </c>
      <c r="E62" s="5"/>
      <c r="F62" s="56" t="s">
        <v>22</v>
      </c>
      <c r="G62" s="26"/>
    </row>
    <row r="63" spans="1:7" ht="15.75">
      <c r="A63" s="8" t="s">
        <v>11</v>
      </c>
      <c r="B63" s="5">
        <v>115</v>
      </c>
      <c r="C63" s="5"/>
      <c r="D63" s="5">
        <v>129</v>
      </c>
      <c r="E63" s="14"/>
      <c r="F63" s="61">
        <f>B63/950</f>
        <v>0.12105263157894737</v>
      </c>
      <c r="G63" s="25"/>
    </row>
    <row r="64" spans="1:7" ht="15.75">
      <c r="A64" s="8" t="s">
        <v>112</v>
      </c>
      <c r="B64" s="20">
        <v>38</v>
      </c>
      <c r="C64" s="14"/>
      <c r="D64" s="20">
        <v>61</v>
      </c>
      <c r="E64" s="14"/>
      <c r="F64" s="14"/>
      <c r="G64" s="14"/>
    </row>
    <row r="65" spans="1:7" ht="15.75">
      <c r="A65" s="37" t="s">
        <v>92</v>
      </c>
      <c r="B65" s="14">
        <f>SUM(B61:B64)</f>
        <v>518</v>
      </c>
      <c r="C65" s="14"/>
      <c r="D65" s="15">
        <f>SUM(D61:D64)</f>
        <v>1755</v>
      </c>
      <c r="E65" s="15"/>
      <c r="F65" s="14"/>
      <c r="G65" s="14"/>
    </row>
    <row r="66" ht="15.75">
      <c r="A66" s="4"/>
    </row>
    <row r="67" ht="15"/>
    <row r="68" spans="1:8" ht="15.75">
      <c r="A68" s="50" t="s">
        <v>115</v>
      </c>
      <c r="B68" s="86"/>
      <c r="C68" s="86"/>
      <c r="D68" s="86"/>
      <c r="E68" s="86"/>
      <c r="F68" s="86"/>
      <c r="G68" s="86"/>
      <c r="H68" s="86"/>
    </row>
    <row r="69" spans="1:8" ht="31.5">
      <c r="A69" s="14"/>
      <c r="B69" s="65" t="s">
        <v>153</v>
      </c>
      <c r="C69" s="14"/>
      <c r="D69" s="78" t="s">
        <v>9</v>
      </c>
      <c r="E69" s="85"/>
      <c r="F69" s="78" t="s">
        <v>105</v>
      </c>
      <c r="G69" s="65"/>
      <c r="H69" s="78" t="s">
        <v>104</v>
      </c>
    </row>
    <row r="70" spans="1:8" ht="15.75">
      <c r="A70" s="14"/>
      <c r="B70" s="14"/>
      <c r="C70" s="14"/>
      <c r="D70" s="14"/>
      <c r="E70" s="14"/>
      <c r="F70" s="14"/>
      <c r="G70" s="14"/>
      <c r="H70" s="14"/>
    </row>
    <row r="71" spans="1:8" ht="15.75">
      <c r="A71" s="8" t="s">
        <v>10</v>
      </c>
      <c r="B71" s="17">
        <v>5881162</v>
      </c>
      <c r="C71" s="73">
        <f>B71/H71</f>
        <v>0.23571220016508618</v>
      </c>
      <c r="D71" s="17">
        <v>1879103</v>
      </c>
      <c r="E71" s="73">
        <f>D71/H71</f>
        <v>0.07531292327380439</v>
      </c>
      <c r="F71" s="17">
        <v>17190340</v>
      </c>
      <c r="G71" s="73">
        <f>F71/H71</f>
        <v>0.6889748765611095</v>
      </c>
      <c r="H71" s="15">
        <f>B71+D71+F71</f>
        <v>24950605</v>
      </c>
    </row>
    <row r="72" spans="1:8" ht="15.75">
      <c r="A72" s="8" t="s">
        <v>11</v>
      </c>
      <c r="B72" s="17">
        <v>234594</v>
      </c>
      <c r="C72" s="73">
        <f>B72/H72</f>
        <v>0.11460817754657969</v>
      </c>
      <c r="D72" s="17">
        <v>122624</v>
      </c>
      <c r="E72" s="73">
        <f>D72/H72</f>
        <v>0.059906532833200285</v>
      </c>
      <c r="F72" s="17">
        <v>1689704</v>
      </c>
      <c r="G72" s="73">
        <f>F72/H72</f>
        <v>0.82548528962022</v>
      </c>
      <c r="H72" s="15">
        <f>B72+D72+F72</f>
        <v>2046922</v>
      </c>
    </row>
    <row r="73" spans="1:8" ht="15.75">
      <c r="A73" s="8" t="s">
        <v>111</v>
      </c>
      <c r="B73" s="19">
        <v>10769</v>
      </c>
      <c r="C73" s="73">
        <f>B73/H73</f>
        <v>0.023871697109416563</v>
      </c>
      <c r="D73" s="20">
        <v>170</v>
      </c>
      <c r="E73" s="73">
        <f>D73/H73</f>
        <v>0.00037683986522433056</v>
      </c>
      <c r="F73" s="19">
        <v>440181</v>
      </c>
      <c r="G73" s="73">
        <f>F73/H73</f>
        <v>0.9757514630253591</v>
      </c>
      <c r="H73" s="72">
        <f>B73+D73+F73</f>
        <v>451120</v>
      </c>
    </row>
    <row r="74" spans="1:9" ht="15.75">
      <c r="A74" s="37" t="s">
        <v>92</v>
      </c>
      <c r="B74" s="15">
        <f>SUM(B71:B73)</f>
        <v>6126525</v>
      </c>
      <c r="C74" s="15"/>
      <c r="D74" s="15">
        <f>SUM(D71:D73)</f>
        <v>2001897</v>
      </c>
      <c r="E74" s="15"/>
      <c r="F74" s="15">
        <f>SUM(F71:F73)</f>
        <v>19320225</v>
      </c>
      <c r="G74" s="15"/>
      <c r="H74" s="15">
        <f>SUM(H71:H73)</f>
        <v>27448647</v>
      </c>
      <c r="I74" s="68"/>
    </row>
    <row r="75" spans="1:8" ht="15.75">
      <c r="A75" s="14"/>
      <c r="B75" s="95">
        <f>B74/H74</f>
        <v>0.22319952600942408</v>
      </c>
      <c r="C75" s="27"/>
      <c r="D75" s="95">
        <f>D74/H74</f>
        <v>0.07293244727144474</v>
      </c>
      <c r="E75" s="18"/>
      <c r="F75" s="95">
        <f>F74/H74</f>
        <v>0.7038680267191312</v>
      </c>
      <c r="G75" s="27"/>
      <c r="H75" s="27">
        <f>B75+D75+F75</f>
        <v>1</v>
      </c>
    </row>
    <row r="76" spans="1:8" ht="15.75">
      <c r="A76" s="14"/>
      <c r="B76" s="18"/>
      <c r="C76" s="27"/>
      <c r="D76" s="18"/>
      <c r="E76" s="18"/>
      <c r="F76" s="18"/>
      <c r="G76" s="27"/>
      <c r="H76" s="14"/>
    </row>
    <row r="77" spans="1:3" ht="15.75">
      <c r="A77" s="97" t="s">
        <v>156</v>
      </c>
      <c r="B77" s="4"/>
      <c r="C77" s="4"/>
    </row>
    <row r="78" spans="1:4" ht="15.75">
      <c r="A78" s="62" t="s">
        <v>133</v>
      </c>
      <c r="B78" s="88">
        <v>153136</v>
      </c>
      <c r="C78" s="4"/>
      <c r="D78" s="16"/>
    </row>
    <row r="79" spans="1:3" ht="15.75">
      <c r="A79" s="4" t="s">
        <v>23</v>
      </c>
      <c r="B79" s="4" t="s">
        <v>24</v>
      </c>
      <c r="C79" s="4"/>
    </row>
    <row r="80" spans="1:3" ht="15.75">
      <c r="A80" s="124" t="s">
        <v>120</v>
      </c>
      <c r="B80" s="125"/>
      <c r="C80" s="83" t="s">
        <v>151</v>
      </c>
    </row>
    <row r="81" spans="1:4" ht="15.75">
      <c r="A81" s="4"/>
      <c r="B81" s="86"/>
      <c r="C81" s="86"/>
      <c r="D81" s="86"/>
    </row>
    <row r="82" spans="1:8" ht="31.5">
      <c r="A82" s="14"/>
      <c r="B82" s="78" t="s">
        <v>25</v>
      </c>
      <c r="C82" s="78"/>
      <c r="D82" s="78" t="s">
        <v>11</v>
      </c>
      <c r="E82" s="28"/>
      <c r="F82" s="112"/>
      <c r="G82" s="112"/>
      <c r="H82" s="112"/>
    </row>
    <row r="83" spans="1:8" ht="15.75">
      <c r="A83" s="14"/>
      <c r="B83" s="14"/>
      <c r="C83" s="14"/>
      <c r="D83" s="14"/>
      <c r="E83" s="26"/>
      <c r="F83" s="112"/>
      <c r="G83" s="112"/>
      <c r="H83" s="112"/>
    </row>
    <row r="84" spans="1:8" ht="15.75">
      <c r="A84" s="14" t="s">
        <v>69</v>
      </c>
      <c r="B84" s="30">
        <v>4.52</v>
      </c>
      <c r="C84" s="30"/>
      <c r="D84" s="30">
        <v>1.21</v>
      </c>
      <c r="E84" s="31"/>
      <c r="F84" s="112"/>
      <c r="G84" s="112"/>
      <c r="H84" s="112"/>
    </row>
    <row r="85" spans="1:8" ht="15.75">
      <c r="A85" s="14" t="s">
        <v>70</v>
      </c>
      <c r="B85" s="6"/>
      <c r="C85" s="6"/>
      <c r="D85" s="6"/>
      <c r="E85" s="32"/>
      <c r="F85" s="112"/>
      <c r="G85" s="112"/>
      <c r="H85" s="112"/>
    </row>
    <row r="86" spans="1:8" ht="15.75">
      <c r="A86" s="5" t="s">
        <v>26</v>
      </c>
      <c r="B86" s="33">
        <v>2.02</v>
      </c>
      <c r="C86" s="6"/>
      <c r="D86" s="33">
        <v>0.81</v>
      </c>
      <c r="E86" s="32"/>
      <c r="F86" s="112"/>
      <c r="G86" s="112"/>
      <c r="H86" s="112"/>
    </row>
    <row r="87" spans="1:8" ht="15.75">
      <c r="A87" s="5" t="s">
        <v>27</v>
      </c>
      <c r="B87" s="33">
        <v>1.88</v>
      </c>
      <c r="C87" s="6"/>
      <c r="D87" s="33">
        <v>1.34</v>
      </c>
      <c r="E87" s="32"/>
      <c r="F87" s="112"/>
      <c r="G87" s="112"/>
      <c r="H87" s="112"/>
    </row>
    <row r="88" spans="1:8" ht="15.75">
      <c r="A88" s="5" t="s">
        <v>28</v>
      </c>
      <c r="B88" s="33">
        <v>0.07</v>
      </c>
      <c r="C88" s="6"/>
      <c r="D88" s="33">
        <v>0.02</v>
      </c>
      <c r="E88" s="32"/>
      <c r="F88" s="112"/>
      <c r="G88" s="112"/>
      <c r="H88" s="112"/>
    </row>
    <row r="89" spans="1:8" ht="15.75">
      <c r="A89" s="5" t="s">
        <v>29</v>
      </c>
      <c r="B89" s="33">
        <v>0.4</v>
      </c>
      <c r="C89" s="6"/>
      <c r="D89" s="33">
        <v>0.12</v>
      </c>
      <c r="E89" s="32"/>
      <c r="F89" s="112"/>
      <c r="G89" s="112"/>
      <c r="H89" s="112"/>
    </row>
    <row r="90" spans="1:8" ht="15.75">
      <c r="A90" s="14" t="s">
        <v>71</v>
      </c>
      <c r="B90" s="77">
        <v>0.21</v>
      </c>
      <c r="C90" s="6"/>
      <c r="D90" s="77">
        <v>0.06</v>
      </c>
      <c r="E90" s="32"/>
      <c r="F90" s="112"/>
      <c r="G90" s="112"/>
      <c r="H90" s="112"/>
    </row>
    <row r="91" spans="1:8" ht="15.75">
      <c r="A91" s="14" t="s">
        <v>72</v>
      </c>
      <c r="B91" s="33">
        <f>SUM(B86:B90)</f>
        <v>4.58</v>
      </c>
      <c r="C91" s="6"/>
      <c r="D91" s="30">
        <f>SUM(D86:D90)</f>
        <v>2.3500000000000005</v>
      </c>
      <c r="E91" s="31"/>
      <c r="F91" s="112"/>
      <c r="G91" s="112"/>
      <c r="H91" s="112"/>
    </row>
    <row r="92" spans="1:8" ht="15.75">
      <c r="A92" s="26"/>
      <c r="B92" s="26"/>
      <c r="C92" s="26"/>
      <c r="D92" s="128"/>
      <c r="E92" s="128"/>
      <c r="F92" s="128"/>
      <c r="G92" s="26"/>
      <c r="H92" s="29"/>
    </row>
    <row r="93" spans="1:8" ht="25.5" customHeight="1">
      <c r="A93" s="107"/>
      <c r="B93" s="107"/>
      <c r="C93" s="107"/>
      <c r="D93" s="107"/>
      <c r="E93" s="107"/>
      <c r="F93" s="107"/>
      <c r="G93" s="107"/>
      <c r="H93" s="107"/>
    </row>
    <row r="94" spans="1:8" ht="15.75">
      <c r="A94" s="29"/>
      <c r="B94" s="29"/>
      <c r="C94" s="29"/>
      <c r="D94" s="29"/>
      <c r="E94" s="29"/>
      <c r="F94" s="29"/>
      <c r="G94" s="29"/>
      <c r="H94" s="29"/>
    </row>
    <row r="95" spans="1:8" ht="15.75">
      <c r="A95" s="116" t="s">
        <v>30</v>
      </c>
      <c r="B95" s="114"/>
      <c r="C95" s="114"/>
      <c r="D95" s="114"/>
      <c r="E95" s="114"/>
      <c r="F95" s="114"/>
      <c r="G95" s="79"/>
      <c r="H95" s="35">
        <v>37073382</v>
      </c>
    </row>
    <row r="96" spans="1:9" ht="15.75">
      <c r="A96" s="116" t="s">
        <v>130</v>
      </c>
      <c r="B96" s="114"/>
      <c r="C96" s="114"/>
      <c r="D96" s="114"/>
      <c r="E96" s="114"/>
      <c r="F96" s="114"/>
      <c r="G96" s="79"/>
      <c r="H96" s="36">
        <v>2510500</v>
      </c>
      <c r="I96" s="103"/>
    </row>
    <row r="97" spans="2:14" ht="15.75">
      <c r="B97" s="144" t="s">
        <v>162</v>
      </c>
      <c r="C97" s="145"/>
      <c r="D97" s="145"/>
      <c r="E97" s="145"/>
      <c r="F97" s="145"/>
      <c r="H97" s="35">
        <f>SUM(H95:H96)</f>
        <v>39583882</v>
      </c>
      <c r="N97" s="35"/>
    </row>
    <row r="98" ht="15.75">
      <c r="A98" s="4"/>
    </row>
    <row r="99" spans="1:2" ht="15.75">
      <c r="A99" s="140" t="s">
        <v>134</v>
      </c>
      <c r="B99" s="130"/>
    </row>
    <row r="100" spans="1:7" ht="31.5">
      <c r="A100" s="123"/>
      <c r="B100" s="65" t="s">
        <v>2</v>
      </c>
      <c r="C100" s="14"/>
      <c r="D100" s="65"/>
      <c r="E100" s="6"/>
      <c r="F100" s="123"/>
      <c r="G100" s="14"/>
    </row>
    <row r="101" spans="1:7" ht="15.75">
      <c r="A101" s="123"/>
      <c r="B101" s="78" t="s">
        <v>5</v>
      </c>
      <c r="C101" s="85"/>
      <c r="D101" s="87" t="s">
        <v>6</v>
      </c>
      <c r="E101" s="10"/>
      <c r="F101" s="123"/>
      <c r="G101" s="14"/>
    </row>
    <row r="102" spans="1:7" ht="15.75">
      <c r="A102" s="14" t="s">
        <v>21</v>
      </c>
      <c r="B102" s="14"/>
      <c r="C102" s="14"/>
      <c r="D102" s="14"/>
      <c r="E102" s="14"/>
      <c r="F102" s="14"/>
      <c r="G102" s="14"/>
    </row>
    <row r="103" spans="1:7" ht="15.75">
      <c r="A103" s="8" t="s">
        <v>52</v>
      </c>
      <c r="B103" s="5">
        <v>95</v>
      </c>
      <c r="C103" s="14"/>
      <c r="D103" s="5">
        <v>329</v>
      </c>
      <c r="E103" s="5"/>
      <c r="F103" s="14"/>
      <c r="G103" s="14"/>
    </row>
    <row r="104" spans="1:7" ht="15.75">
      <c r="A104" s="8" t="s">
        <v>11</v>
      </c>
      <c r="B104" s="5">
        <v>17</v>
      </c>
      <c r="C104" s="5"/>
      <c r="D104" s="5">
        <v>18</v>
      </c>
      <c r="E104" s="5"/>
      <c r="F104" s="14"/>
      <c r="G104" s="14"/>
    </row>
    <row r="105" spans="1:7" ht="15.75">
      <c r="A105" s="8" t="s">
        <v>112</v>
      </c>
      <c r="B105" s="20">
        <v>15</v>
      </c>
      <c r="C105" s="14"/>
      <c r="D105" s="20">
        <v>28</v>
      </c>
      <c r="E105" s="14"/>
      <c r="F105" s="5"/>
      <c r="G105" s="5"/>
    </row>
    <row r="106" spans="1:7" ht="15.75">
      <c r="A106" s="37" t="s">
        <v>92</v>
      </c>
      <c r="B106" s="14">
        <f>SUM(B103:B105)</f>
        <v>127</v>
      </c>
      <c r="C106" s="14"/>
      <c r="D106" s="14">
        <f>SUM(D103:D105)</f>
        <v>375</v>
      </c>
      <c r="E106" s="14"/>
      <c r="F106" s="14"/>
      <c r="G106" s="14"/>
    </row>
    <row r="107" ht="15"/>
    <row r="108" spans="1:7" ht="15.75" customHeight="1">
      <c r="A108" s="37"/>
      <c r="B108" s="37"/>
      <c r="C108" s="37"/>
      <c r="D108" s="37"/>
      <c r="E108" s="14"/>
      <c r="F108" s="38"/>
      <c r="G108" s="38"/>
    </row>
    <row r="109" spans="1:8" ht="15.75">
      <c r="A109" s="50" t="s">
        <v>116</v>
      </c>
      <c r="B109" s="86"/>
      <c r="C109" s="86"/>
      <c r="D109" s="86"/>
      <c r="E109" s="86"/>
      <c r="F109" s="86"/>
      <c r="G109" s="86"/>
      <c r="H109" s="86"/>
    </row>
    <row r="110" spans="1:8" ht="31.5">
      <c r="A110" s="14"/>
      <c r="B110" s="14" t="s">
        <v>153</v>
      </c>
      <c r="C110" s="14"/>
      <c r="D110" s="78" t="s">
        <v>9</v>
      </c>
      <c r="E110" s="85"/>
      <c r="F110" s="78" t="s">
        <v>105</v>
      </c>
      <c r="G110" s="14"/>
      <c r="H110" s="78" t="s">
        <v>104</v>
      </c>
    </row>
    <row r="111" spans="1:8" ht="15.75">
      <c r="A111" s="14"/>
      <c r="B111" s="14"/>
      <c r="C111" s="14"/>
      <c r="D111" s="14"/>
      <c r="E111" s="14"/>
      <c r="F111" s="14"/>
      <c r="G111" s="14"/>
      <c r="H111" s="14"/>
    </row>
    <row r="112" spans="1:8" ht="15.75">
      <c r="A112" s="8" t="s">
        <v>10</v>
      </c>
      <c r="B112" s="17">
        <v>122714</v>
      </c>
      <c r="C112" s="17"/>
      <c r="D112" s="17">
        <v>11557</v>
      </c>
      <c r="E112" s="17"/>
      <c r="F112" s="17">
        <v>2073175</v>
      </c>
      <c r="G112" s="17"/>
      <c r="H112" s="17">
        <f>B112+D112+F112</f>
        <v>2207446</v>
      </c>
    </row>
    <row r="113" spans="1:8" ht="15.75">
      <c r="A113" s="8" t="s">
        <v>11</v>
      </c>
      <c r="B113" s="17">
        <v>24931</v>
      </c>
      <c r="C113" s="15"/>
      <c r="D113" s="5">
        <v>789</v>
      </c>
      <c r="E113" s="5"/>
      <c r="F113" s="17">
        <v>118695</v>
      </c>
      <c r="G113" s="17"/>
      <c r="H113" s="17">
        <f>B113+D113+F113</f>
        <v>144415</v>
      </c>
    </row>
    <row r="114" spans="1:8" ht="15.75">
      <c r="A114" s="8" t="s">
        <v>111</v>
      </c>
      <c r="B114" s="20">
        <v>0</v>
      </c>
      <c r="C114" s="5"/>
      <c r="D114" s="20">
        <v>0</v>
      </c>
      <c r="E114" s="14"/>
      <c r="F114" s="19">
        <v>106407</v>
      </c>
      <c r="G114" s="15"/>
      <c r="H114" s="19">
        <f>B114+D114+F114</f>
        <v>106407</v>
      </c>
    </row>
    <row r="115" spans="1:8" ht="15.75">
      <c r="A115" s="37" t="s">
        <v>92</v>
      </c>
      <c r="B115" s="15">
        <f>SUM(B112:B114)</f>
        <v>147645</v>
      </c>
      <c r="C115" s="15"/>
      <c r="D115" s="15">
        <f>SUM(D112:D114)</f>
        <v>12346</v>
      </c>
      <c r="E115" s="15"/>
      <c r="F115" s="15">
        <f>SUM(F112:F114)</f>
        <v>2298277</v>
      </c>
      <c r="G115" s="15"/>
      <c r="H115" s="15">
        <f>SUM(H112:H114)</f>
        <v>2458268</v>
      </c>
    </row>
    <row r="116" spans="1:8" ht="15.75">
      <c r="A116" s="37"/>
      <c r="B116" s="15"/>
      <c r="C116" s="15"/>
      <c r="D116" s="15"/>
      <c r="E116" s="15"/>
      <c r="F116" s="15"/>
      <c r="G116" s="15"/>
      <c r="H116" s="15"/>
    </row>
    <row r="117" spans="1:8" ht="15.75">
      <c r="A117" s="14"/>
      <c r="B117" s="15"/>
      <c r="C117" s="15"/>
      <c r="D117" s="15"/>
      <c r="E117" s="15"/>
      <c r="F117" s="15"/>
      <c r="G117" s="15"/>
      <c r="H117" s="15"/>
    </row>
    <row r="118" spans="1:8" ht="15.75" customHeight="1">
      <c r="A118" s="113" t="s">
        <v>103</v>
      </c>
      <c r="B118" s="113"/>
      <c r="C118" s="113"/>
      <c r="D118" s="113"/>
      <c r="E118" s="115"/>
      <c r="F118" s="115"/>
      <c r="G118" s="38"/>
      <c r="H118" s="38">
        <v>1748229</v>
      </c>
    </row>
    <row r="119" ht="15" customHeight="1">
      <c r="A119" s="4"/>
    </row>
    <row r="120" spans="1:3" ht="15.75">
      <c r="A120" s="137" t="s">
        <v>135</v>
      </c>
      <c r="B120" s="130"/>
      <c r="C120" s="4"/>
    </row>
    <row r="121" ht="15.75">
      <c r="A121" s="16"/>
    </row>
    <row r="122" spans="1:5" ht="31.5">
      <c r="A122" s="108"/>
      <c r="B122" s="65" t="s">
        <v>2</v>
      </c>
      <c r="C122" s="65"/>
      <c r="D122" s="65" t="s">
        <v>3</v>
      </c>
      <c r="E122" s="5"/>
    </row>
    <row r="123" spans="1:5" ht="15.75">
      <c r="A123" s="108"/>
      <c r="B123" s="78" t="s">
        <v>5</v>
      </c>
      <c r="C123" s="78"/>
      <c r="D123" s="78" t="s">
        <v>6</v>
      </c>
      <c r="E123" s="20"/>
    </row>
    <row r="124" spans="1:5" ht="15.75">
      <c r="A124" s="5"/>
      <c r="B124" s="5" t="s">
        <v>31</v>
      </c>
      <c r="C124" s="5"/>
      <c r="D124" s="5"/>
      <c r="E124" s="5"/>
    </row>
    <row r="125" spans="1:5" ht="15.75">
      <c r="A125" s="8" t="s">
        <v>10</v>
      </c>
      <c r="B125" s="5">
        <v>123</v>
      </c>
      <c r="C125" s="5"/>
      <c r="D125" s="5">
        <v>196</v>
      </c>
      <c r="E125" s="5"/>
    </row>
    <row r="126" spans="1:5" ht="15.75">
      <c r="A126" s="8" t="s">
        <v>11</v>
      </c>
      <c r="B126" s="5">
        <v>193</v>
      </c>
      <c r="C126" s="5"/>
      <c r="D126" s="5">
        <v>197</v>
      </c>
      <c r="E126" s="5"/>
    </row>
    <row r="127" spans="1:5" ht="15.75">
      <c r="A127" s="71" t="s">
        <v>59</v>
      </c>
      <c r="B127" s="5">
        <v>123</v>
      </c>
      <c r="C127" s="5"/>
      <c r="D127" s="5">
        <v>243</v>
      </c>
      <c r="E127" s="5"/>
    </row>
    <row r="128" spans="1:5" ht="15.75">
      <c r="A128" s="8" t="s">
        <v>101</v>
      </c>
      <c r="B128" s="20">
        <v>63</v>
      </c>
      <c r="C128" s="5"/>
      <c r="D128" s="20">
        <v>63</v>
      </c>
      <c r="E128" s="20"/>
    </row>
    <row r="129" spans="1:5" ht="15.75">
      <c r="A129" s="37" t="s">
        <v>92</v>
      </c>
      <c r="B129" s="14">
        <f>SUM(B125:B128)</f>
        <v>502</v>
      </c>
      <c r="C129" s="5"/>
      <c r="D129" s="14">
        <f>SUM(D125:D128)</f>
        <v>699</v>
      </c>
      <c r="E129" s="14"/>
    </row>
    <row r="130" ht="15.75">
      <c r="A130" s="16"/>
    </row>
    <row r="131" ht="15.75">
      <c r="A131" s="16" t="s">
        <v>73</v>
      </c>
    </row>
    <row r="132" ht="15.75">
      <c r="A132" s="16"/>
    </row>
    <row r="133" spans="1:7" ht="19.5" customHeight="1">
      <c r="A133" s="5"/>
      <c r="B133" s="78" t="s">
        <v>8</v>
      </c>
      <c r="C133" s="85"/>
      <c r="D133" s="78" t="s">
        <v>105</v>
      </c>
      <c r="E133" s="14"/>
      <c r="F133" s="78" t="s">
        <v>104</v>
      </c>
      <c r="G133" s="5"/>
    </row>
    <row r="134" spans="1:7" ht="15.75">
      <c r="A134" s="8" t="s">
        <v>10</v>
      </c>
      <c r="B134" s="17">
        <v>1491699</v>
      </c>
      <c r="C134" s="17"/>
      <c r="D134" s="17">
        <v>128530</v>
      </c>
      <c r="E134" s="17"/>
      <c r="F134" s="17">
        <f>B134+D134</f>
        <v>1620229</v>
      </c>
      <c r="G134" s="17"/>
    </row>
    <row r="135" spans="1:7" ht="15.75">
      <c r="A135" s="8" t="s">
        <v>11</v>
      </c>
      <c r="B135" s="17">
        <v>2650429</v>
      </c>
      <c r="C135" s="17"/>
      <c r="D135" s="17">
        <v>48223</v>
      </c>
      <c r="E135" s="17"/>
      <c r="F135" s="17">
        <f>B135+D135</f>
        <v>2698652</v>
      </c>
      <c r="G135" s="17"/>
    </row>
    <row r="136" spans="1:7" ht="15.75" customHeight="1">
      <c r="A136" s="71" t="s">
        <v>59</v>
      </c>
      <c r="B136" s="17">
        <v>1440844</v>
      </c>
      <c r="C136" s="17"/>
      <c r="D136" s="5">
        <v>0</v>
      </c>
      <c r="E136" s="5"/>
      <c r="F136" s="17">
        <f>B136+D136</f>
        <v>1440844</v>
      </c>
      <c r="G136" s="17"/>
    </row>
    <row r="137" spans="1:7" ht="15.75">
      <c r="A137" s="8" t="s">
        <v>101</v>
      </c>
      <c r="B137" s="19">
        <v>860090</v>
      </c>
      <c r="C137" s="19"/>
      <c r="D137" s="20">
        <v>0</v>
      </c>
      <c r="E137" s="20"/>
      <c r="F137" s="19">
        <f>B137+D137</f>
        <v>860090</v>
      </c>
      <c r="G137" s="19"/>
    </row>
    <row r="138" spans="1:8" ht="15.75">
      <c r="A138" s="101" t="s">
        <v>102</v>
      </c>
      <c r="B138" s="15">
        <f>SUM(B134:B137)</f>
        <v>6443062</v>
      </c>
      <c r="C138" s="15"/>
      <c r="D138" s="15">
        <f>SUM(D134:D137)</f>
        <v>176753</v>
      </c>
      <c r="E138" s="15"/>
      <c r="F138" s="15">
        <f>SUM(F134:F137)</f>
        <v>6619815</v>
      </c>
      <c r="G138" s="17"/>
      <c r="H138" s="66"/>
    </row>
    <row r="139" spans="1:7" ht="15.75">
      <c r="A139" s="5"/>
      <c r="B139" s="18">
        <f>B138/F138</f>
        <v>0.9732994048927349</v>
      </c>
      <c r="C139" s="18"/>
      <c r="D139" s="18">
        <f>D138/F138</f>
        <v>0.026700595107265083</v>
      </c>
      <c r="E139" s="18"/>
      <c r="F139" s="5"/>
      <c r="G139" s="5"/>
    </row>
    <row r="140" ht="15.75">
      <c r="A140" s="16" t="s">
        <v>7</v>
      </c>
    </row>
    <row r="141" spans="1:8" ht="15.75">
      <c r="A141" s="116" t="s">
        <v>145</v>
      </c>
      <c r="B141" s="117"/>
      <c r="C141" s="117"/>
      <c r="D141" s="117"/>
      <c r="E141" s="117"/>
      <c r="F141" s="114"/>
      <c r="H141" s="35">
        <v>1169445</v>
      </c>
    </row>
    <row r="142" spans="7:11" ht="15.75">
      <c r="G142" s="116"/>
      <c r="H142" s="117"/>
      <c r="I142" s="117"/>
      <c r="J142" s="117"/>
      <c r="K142" s="35"/>
    </row>
    <row r="143" ht="15.75">
      <c r="A143" s="16"/>
    </row>
    <row r="144" spans="1:12" ht="15.75">
      <c r="A144" s="129" t="s">
        <v>78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1:11" ht="15.75">
      <c r="A145" s="129" t="s">
        <v>79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</row>
    <row r="146" spans="1:3" ht="15.75">
      <c r="A146" s="16" t="s">
        <v>74</v>
      </c>
      <c r="B146" s="16"/>
      <c r="C146" s="16"/>
    </row>
    <row r="147" ht="15"/>
    <row r="148" ht="15"/>
    <row r="149" ht="15"/>
    <row r="150" spans="1:4" ht="15.75">
      <c r="A150" s="137" t="s">
        <v>136</v>
      </c>
      <c r="B150" s="138"/>
      <c r="C150" s="139"/>
      <c r="D150" s="139"/>
    </row>
    <row r="151" ht="15.75">
      <c r="A151" s="39"/>
    </row>
    <row r="152" spans="1:5" ht="15.75">
      <c r="A152" s="11"/>
      <c r="B152" s="78" t="s">
        <v>5</v>
      </c>
      <c r="C152" s="78"/>
      <c r="D152" s="78" t="s">
        <v>6</v>
      </c>
      <c r="E152" s="21"/>
    </row>
    <row r="153" spans="1:5" ht="15.75">
      <c r="A153" s="8" t="s">
        <v>56</v>
      </c>
      <c r="B153" s="5">
        <v>9</v>
      </c>
      <c r="C153" s="5"/>
      <c r="D153" s="5">
        <v>30</v>
      </c>
      <c r="E153" s="11"/>
    </row>
    <row r="154" spans="1:5" ht="31.5">
      <c r="A154" s="8" t="s">
        <v>32</v>
      </c>
      <c r="B154" s="5">
        <v>6</v>
      </c>
      <c r="C154" s="5"/>
      <c r="D154" s="17">
        <v>2907</v>
      </c>
      <c r="E154" s="40"/>
    </row>
    <row r="155" spans="1:5" ht="15.75">
      <c r="A155" s="8" t="s">
        <v>33</v>
      </c>
      <c r="B155" s="5">
        <v>484</v>
      </c>
      <c r="C155" s="5"/>
      <c r="D155" s="5">
        <v>1030</v>
      </c>
      <c r="E155" s="11"/>
    </row>
    <row r="156" spans="1:5" ht="15.75">
      <c r="A156" s="8" t="s">
        <v>34</v>
      </c>
      <c r="B156" s="5">
        <v>12</v>
      </c>
      <c r="C156" s="5"/>
      <c r="D156" s="5">
        <v>13</v>
      </c>
      <c r="E156" s="11"/>
    </row>
    <row r="157" spans="1:5" ht="31.5">
      <c r="A157" s="8" t="s">
        <v>35</v>
      </c>
      <c r="B157" s="20">
        <v>11</v>
      </c>
      <c r="C157" s="20"/>
      <c r="D157" s="20">
        <v>11</v>
      </c>
      <c r="E157" s="41"/>
    </row>
    <row r="158" spans="1:5" ht="15.75">
      <c r="A158" s="8" t="s">
        <v>75</v>
      </c>
      <c r="B158" s="5">
        <f>SUM(B153:B157)</f>
        <v>522</v>
      </c>
      <c r="C158" s="5"/>
      <c r="D158" s="17">
        <f>SUM(D153:D157)</f>
        <v>3991</v>
      </c>
      <c r="E158" s="42"/>
    </row>
    <row r="159" ht="15.75">
      <c r="A159" s="16"/>
    </row>
    <row r="160" spans="1:3" ht="15.75">
      <c r="A160" s="4" t="s">
        <v>7</v>
      </c>
      <c r="B160" s="4" t="s">
        <v>76</v>
      </c>
      <c r="C160" s="4"/>
    </row>
    <row r="161" ht="15.75">
      <c r="A161" s="16"/>
    </row>
    <row r="162" spans="1:8" ht="31.5">
      <c r="A162" s="84" t="s">
        <v>54</v>
      </c>
      <c r="B162" s="78" t="s">
        <v>8</v>
      </c>
      <c r="C162" s="78"/>
      <c r="D162" s="78" t="s">
        <v>9</v>
      </c>
      <c r="E162" s="78"/>
      <c r="F162" s="78" t="s">
        <v>152</v>
      </c>
      <c r="G162" s="65"/>
      <c r="H162" s="78" t="s">
        <v>106</v>
      </c>
    </row>
    <row r="163" spans="1:8" ht="15.75">
      <c r="A163" s="5"/>
      <c r="B163" s="5"/>
      <c r="C163" s="5"/>
      <c r="D163" s="5"/>
      <c r="E163" s="5"/>
      <c r="F163" s="5"/>
      <c r="G163" s="5"/>
      <c r="H163" s="5"/>
    </row>
    <row r="164" spans="1:8" ht="15.75">
      <c r="A164" s="8" t="s">
        <v>39</v>
      </c>
      <c r="B164" s="17">
        <v>2569787</v>
      </c>
      <c r="C164" s="17"/>
      <c r="D164" s="17">
        <v>234057</v>
      </c>
      <c r="E164" s="17"/>
      <c r="F164" s="17">
        <f>2679473+32595</f>
        <v>2712068</v>
      </c>
      <c r="G164" s="17"/>
      <c r="H164" s="17">
        <f>SUM(B164:F164)</f>
        <v>5515912</v>
      </c>
    </row>
    <row r="165" spans="1:8" ht="15.75">
      <c r="A165" s="8" t="s">
        <v>40</v>
      </c>
      <c r="B165" s="17">
        <v>3073587</v>
      </c>
      <c r="C165" s="17"/>
      <c r="D165" s="17">
        <v>283632</v>
      </c>
      <c r="E165" s="17"/>
      <c r="F165" s="17">
        <f>3603349+16209</f>
        <v>3619558</v>
      </c>
      <c r="G165" s="17"/>
      <c r="H165" s="17">
        <f>SUM(B165:F165)</f>
        <v>6976777</v>
      </c>
    </row>
    <row r="166" spans="1:8" ht="15.75">
      <c r="A166" s="8" t="s">
        <v>41</v>
      </c>
      <c r="B166" s="17">
        <v>115113</v>
      </c>
      <c r="C166" s="17"/>
      <c r="D166" s="17">
        <v>30512</v>
      </c>
      <c r="E166" s="17"/>
      <c r="F166" s="17">
        <f>550594+725217</f>
        <v>1275811</v>
      </c>
      <c r="G166" s="17"/>
      <c r="H166" s="17">
        <f>SUM(B166:F166)</f>
        <v>1421436</v>
      </c>
    </row>
    <row r="167" spans="1:8" ht="15.75">
      <c r="A167" s="8" t="s">
        <v>42</v>
      </c>
      <c r="B167" s="19">
        <v>3617248</v>
      </c>
      <c r="C167" s="19"/>
      <c r="D167" s="19">
        <v>333394</v>
      </c>
      <c r="E167" s="17"/>
      <c r="F167" s="19">
        <f>3759725+94856</f>
        <v>3854581</v>
      </c>
      <c r="G167" s="19"/>
      <c r="H167" s="19">
        <f>SUM(B167:F167)</f>
        <v>7805223</v>
      </c>
    </row>
    <row r="168" spans="1:8" ht="15.75">
      <c r="A168" s="37" t="s">
        <v>92</v>
      </c>
      <c r="B168" s="15">
        <f>SUM(B164:B167)</f>
        <v>9375735</v>
      </c>
      <c r="C168" s="15"/>
      <c r="D168" s="15">
        <f>SUM(D164:D167)</f>
        <v>881595</v>
      </c>
      <c r="E168" s="15"/>
      <c r="F168" s="15">
        <f>SUM(F164:F167)</f>
        <v>11462018</v>
      </c>
      <c r="G168" s="15"/>
      <c r="H168" s="15">
        <f>SUM(H164:H167)</f>
        <v>21719348</v>
      </c>
    </row>
    <row r="169" ht="15.75">
      <c r="A169" s="16" t="s">
        <v>20</v>
      </c>
    </row>
    <row r="170" spans="1:8" ht="15.75">
      <c r="A170" s="16" t="s">
        <v>36</v>
      </c>
      <c r="B170" s="136" t="s">
        <v>117</v>
      </c>
      <c r="C170" s="136"/>
      <c r="D170" s="136"/>
      <c r="F170" s="141" t="s">
        <v>53</v>
      </c>
      <c r="G170" s="142"/>
      <c r="H170" s="143"/>
    </row>
    <row r="171" spans="2:8" ht="15.75">
      <c r="B171" s="136" t="s">
        <v>118</v>
      </c>
      <c r="C171" s="136"/>
      <c r="D171" s="136"/>
      <c r="E171" s="4"/>
      <c r="F171" s="142"/>
      <c r="G171" s="142"/>
      <c r="H171" s="143"/>
    </row>
    <row r="172" spans="1:5" ht="15.75">
      <c r="A172" s="5" t="s">
        <v>7</v>
      </c>
      <c r="B172" s="5"/>
      <c r="C172" s="5"/>
      <c r="E172" s="5"/>
    </row>
    <row r="173" spans="1:8" ht="15.75">
      <c r="A173" s="8" t="s">
        <v>39</v>
      </c>
      <c r="B173" s="17">
        <v>2205651</v>
      </c>
      <c r="C173" s="17"/>
      <c r="E173" s="5"/>
      <c r="F173" s="8" t="s">
        <v>39</v>
      </c>
      <c r="H173" s="17">
        <v>7601</v>
      </c>
    </row>
    <row r="174" spans="1:8" ht="15.75">
      <c r="A174" s="8" t="s">
        <v>40</v>
      </c>
      <c r="B174" s="17">
        <v>2604427</v>
      </c>
      <c r="C174" s="17"/>
      <c r="E174" s="5"/>
      <c r="F174" s="8" t="s">
        <v>40</v>
      </c>
      <c r="H174" s="17">
        <v>97679</v>
      </c>
    </row>
    <row r="175" spans="1:8" ht="15.75">
      <c r="A175" s="8" t="s">
        <v>41</v>
      </c>
      <c r="B175" s="17">
        <v>1470032</v>
      </c>
      <c r="C175" s="17"/>
      <c r="E175" s="5"/>
      <c r="F175" s="8" t="s">
        <v>41</v>
      </c>
      <c r="H175" s="5">
        <v>0</v>
      </c>
    </row>
    <row r="176" spans="1:8" ht="15.75">
      <c r="A176" s="8" t="s">
        <v>42</v>
      </c>
      <c r="B176" s="19">
        <v>4057243</v>
      </c>
      <c r="C176" s="19"/>
      <c r="E176" s="5"/>
      <c r="F176" s="8" t="s">
        <v>42</v>
      </c>
      <c r="H176" s="19">
        <v>62999</v>
      </c>
    </row>
    <row r="177" spans="1:8" ht="15.75">
      <c r="A177" s="37" t="s">
        <v>92</v>
      </c>
      <c r="B177" s="15">
        <f>SUM(B173:B176)</f>
        <v>10337353</v>
      </c>
      <c r="C177" s="15"/>
      <c r="E177" s="5"/>
      <c r="F177" s="37" t="s">
        <v>92</v>
      </c>
      <c r="H177" s="15">
        <f>SUM(H173:H176)</f>
        <v>168279</v>
      </c>
    </row>
    <row r="178" spans="1:3" ht="15.75">
      <c r="A178" s="16"/>
      <c r="C178" s="80"/>
    </row>
    <row r="179" spans="1:8" ht="15.75" customHeight="1">
      <c r="A179" s="113" t="s">
        <v>146</v>
      </c>
      <c r="B179" s="125"/>
      <c r="C179" s="125"/>
      <c r="D179" s="125"/>
      <c r="E179" s="114"/>
      <c r="F179" s="114"/>
      <c r="H179" s="134">
        <f>22516296.91+2291711.75</f>
        <v>24808008.66</v>
      </c>
    </row>
    <row r="180" spans="1:8" ht="15.75">
      <c r="A180" s="131" t="s">
        <v>147</v>
      </c>
      <c r="B180" s="132"/>
      <c r="C180" s="132"/>
      <c r="D180" s="132"/>
      <c r="E180" s="132"/>
      <c r="F180" s="132"/>
      <c r="H180" s="134"/>
    </row>
    <row r="181" spans="1:8" ht="15.75">
      <c r="A181" s="113" t="s">
        <v>148</v>
      </c>
      <c r="B181" s="114"/>
      <c r="C181" s="114"/>
      <c r="D181" s="114"/>
      <c r="E181" s="114"/>
      <c r="F181" s="114"/>
      <c r="H181" s="38">
        <v>12436689.71</v>
      </c>
    </row>
    <row r="182" spans="1:8" ht="15.75">
      <c r="A182" s="113" t="s">
        <v>149</v>
      </c>
      <c r="B182" s="125"/>
      <c r="C182" s="125"/>
      <c r="D182" s="125"/>
      <c r="E182" s="114"/>
      <c r="F182" s="114"/>
      <c r="G182" s="3"/>
      <c r="H182" s="38">
        <v>2378167.27</v>
      </c>
    </row>
    <row r="183" spans="1:8" ht="15.75">
      <c r="A183" s="113" t="s">
        <v>150</v>
      </c>
      <c r="B183" s="125"/>
      <c r="C183" s="125"/>
      <c r="D183" s="125"/>
      <c r="E183" s="114"/>
      <c r="F183" s="114"/>
      <c r="H183" s="135">
        <v>263315.75</v>
      </c>
    </row>
    <row r="184" spans="1:8" ht="15.75">
      <c r="A184" s="131" t="s">
        <v>154</v>
      </c>
      <c r="B184" s="132"/>
      <c r="C184" s="132"/>
      <c r="D184" s="132"/>
      <c r="E184" s="132"/>
      <c r="F184" s="132"/>
      <c r="H184" s="135"/>
    </row>
    <row r="185" spans="1:8" ht="15.75">
      <c r="A185" s="113" t="s">
        <v>107</v>
      </c>
      <c r="B185" s="114"/>
      <c r="C185" s="114"/>
      <c r="D185" s="114"/>
      <c r="E185" s="114"/>
      <c r="F185" s="114"/>
      <c r="H185" s="55">
        <f>SUM(H179:H184)</f>
        <v>39886181.39000001</v>
      </c>
    </row>
    <row r="186" spans="1:6" ht="15.75">
      <c r="A186" s="37"/>
      <c r="B186" s="58"/>
      <c r="C186" s="58"/>
      <c r="D186" s="58"/>
      <c r="F186" s="55"/>
    </row>
    <row r="187" spans="1:6" ht="15.75">
      <c r="A187" s="16" t="s">
        <v>44</v>
      </c>
      <c r="B187" s="58"/>
      <c r="C187" s="58"/>
      <c r="D187" s="58"/>
      <c r="F187" s="55"/>
    </row>
    <row r="188" spans="1:6" ht="15.75">
      <c r="A188" s="5" t="s">
        <v>37</v>
      </c>
      <c r="C188" s="38"/>
      <c r="F188" s="55"/>
    </row>
    <row r="189" spans="1:3" ht="15.75">
      <c r="A189" s="4" t="s">
        <v>159</v>
      </c>
      <c r="B189" s="4"/>
      <c r="C189" s="4"/>
    </row>
    <row r="190" ht="15.75">
      <c r="A190" s="4" t="s">
        <v>38</v>
      </c>
    </row>
    <row r="191" spans="1:12" ht="12.75" customHeight="1">
      <c r="A191" s="108" t="s">
        <v>36</v>
      </c>
      <c r="B191" s="126" t="s">
        <v>5</v>
      </c>
      <c r="C191" s="5"/>
      <c r="D191" s="126" t="s">
        <v>108</v>
      </c>
      <c r="E191" s="133"/>
      <c r="F191" s="133"/>
      <c r="G191" s="133"/>
      <c r="H191" s="108"/>
      <c r="I191" s="108"/>
      <c r="J191" s="108"/>
      <c r="K191" s="108"/>
      <c r="L191" s="112"/>
    </row>
    <row r="192" spans="1:12" ht="15.75">
      <c r="A192" s="108"/>
      <c r="B192" s="127"/>
      <c r="C192" s="5"/>
      <c r="D192" s="133"/>
      <c r="E192" s="133"/>
      <c r="F192" s="133"/>
      <c r="G192" s="133"/>
      <c r="H192" s="108"/>
      <c r="I192" s="108"/>
      <c r="J192" s="108"/>
      <c r="K192" s="108"/>
      <c r="L192" s="112"/>
    </row>
    <row r="193" spans="1:12" ht="15.75">
      <c r="A193" s="8" t="s">
        <v>87</v>
      </c>
      <c r="B193" s="5">
        <v>103</v>
      </c>
      <c r="C193" s="11"/>
      <c r="D193" s="109" t="s">
        <v>39</v>
      </c>
      <c r="E193" s="109"/>
      <c r="F193" s="122">
        <v>600801</v>
      </c>
      <c r="G193" s="122"/>
      <c r="H193" s="108"/>
      <c r="I193" s="108"/>
      <c r="J193" s="122"/>
      <c r="K193" s="122"/>
      <c r="L193" s="29"/>
    </row>
    <row r="194" spans="1:12" ht="15.75">
      <c r="A194" s="8" t="s">
        <v>88</v>
      </c>
      <c r="B194" s="5">
        <v>15</v>
      </c>
      <c r="C194" s="11"/>
      <c r="D194" s="109" t="s">
        <v>40</v>
      </c>
      <c r="E194" s="109"/>
      <c r="F194" s="122">
        <v>1296918</v>
      </c>
      <c r="G194" s="122"/>
      <c r="H194" s="108"/>
      <c r="I194" s="108"/>
      <c r="J194" s="122"/>
      <c r="K194" s="122"/>
      <c r="L194" s="29"/>
    </row>
    <row r="195" spans="1:12" ht="15.75">
      <c r="A195" s="8" t="s">
        <v>89</v>
      </c>
      <c r="B195" s="5">
        <v>15</v>
      </c>
      <c r="C195" s="11"/>
      <c r="D195" s="109" t="s">
        <v>41</v>
      </c>
      <c r="E195" s="109"/>
      <c r="F195" s="122">
        <v>57775</v>
      </c>
      <c r="G195" s="122"/>
      <c r="H195" s="108"/>
      <c r="I195" s="108"/>
      <c r="J195" s="122"/>
      <c r="K195" s="122"/>
      <c r="L195" s="29"/>
    </row>
    <row r="196" spans="1:12" ht="15.75">
      <c r="A196" s="8" t="s">
        <v>90</v>
      </c>
      <c r="B196" s="20">
        <v>25</v>
      </c>
      <c r="C196" s="11"/>
      <c r="D196" s="109" t="s">
        <v>42</v>
      </c>
      <c r="E196" s="109"/>
      <c r="F196" s="121">
        <v>134411</v>
      </c>
      <c r="G196" s="121"/>
      <c r="H196" s="108"/>
      <c r="I196" s="108"/>
      <c r="J196" s="121"/>
      <c r="K196" s="121"/>
      <c r="L196" s="29"/>
    </row>
    <row r="197" spans="1:12" ht="15.75">
      <c r="A197" s="37" t="s">
        <v>86</v>
      </c>
      <c r="B197" s="5">
        <f>SUM(B193:B196)</f>
        <v>158</v>
      </c>
      <c r="C197" s="11"/>
      <c r="D197" s="110" t="s">
        <v>92</v>
      </c>
      <c r="E197" s="109"/>
      <c r="F197" s="111">
        <f>SUM(F193:G196)</f>
        <v>2089905</v>
      </c>
      <c r="G197" s="111"/>
      <c r="H197" s="108"/>
      <c r="I197" s="108"/>
      <c r="J197" s="111"/>
      <c r="K197" s="111"/>
      <c r="L197" s="29"/>
    </row>
    <row r="198" ht="15.75">
      <c r="A198" s="16"/>
    </row>
    <row r="199" spans="1:3" ht="31.5">
      <c r="A199" s="8" t="s">
        <v>66</v>
      </c>
      <c r="B199" s="43">
        <v>5158876</v>
      </c>
      <c r="C199" s="43"/>
    </row>
    <row r="200" spans="1:3" ht="31.5">
      <c r="A200" s="8" t="s">
        <v>91</v>
      </c>
      <c r="B200" s="59">
        <v>524395</v>
      </c>
      <c r="C200" s="43"/>
    </row>
    <row r="201" spans="1:3" ht="31.5">
      <c r="A201" s="37" t="s">
        <v>107</v>
      </c>
      <c r="B201" s="38">
        <f>B199+B200</f>
        <v>5683271</v>
      </c>
      <c r="C201" s="38"/>
    </row>
    <row r="202" spans="1:5" ht="13.5" customHeight="1">
      <c r="A202" s="16" t="s">
        <v>45</v>
      </c>
      <c r="D202" s="16" t="s">
        <v>43</v>
      </c>
      <c r="E202" s="16"/>
    </row>
    <row r="203" spans="4:5" ht="13.5" customHeight="1">
      <c r="D203" s="16"/>
      <c r="E203" s="16"/>
    </row>
    <row r="204" spans="1:3" ht="15.75">
      <c r="A204" s="4" t="s">
        <v>63</v>
      </c>
      <c r="B204" s="39"/>
      <c r="C204" s="39"/>
    </row>
    <row r="205" ht="15.75">
      <c r="A205" s="39"/>
    </row>
    <row r="206" spans="1:7" ht="31.5">
      <c r="A206" s="11"/>
      <c r="B206" s="78" t="s">
        <v>5</v>
      </c>
      <c r="C206" s="78"/>
      <c r="D206" s="65"/>
      <c r="E206" s="65"/>
      <c r="F206" s="78" t="s">
        <v>46</v>
      </c>
      <c r="G206" s="21"/>
    </row>
    <row r="207" spans="1:7" ht="15.75">
      <c r="A207" s="11" t="s">
        <v>7</v>
      </c>
      <c r="B207" s="11"/>
      <c r="C207" s="11"/>
      <c r="D207" s="11"/>
      <c r="E207" s="11"/>
      <c r="F207" s="11"/>
      <c r="G207" s="11"/>
    </row>
    <row r="208" spans="1:7" ht="31.5">
      <c r="A208" s="8" t="s">
        <v>64</v>
      </c>
      <c r="B208" s="5">
        <v>834</v>
      </c>
      <c r="C208" s="11"/>
      <c r="D208" s="40"/>
      <c r="E208" s="40"/>
      <c r="F208" s="43">
        <v>23439345</v>
      </c>
      <c r="G208" s="44"/>
    </row>
    <row r="209" spans="1:7" ht="15.75" customHeight="1">
      <c r="A209" s="8" t="s">
        <v>47</v>
      </c>
      <c r="B209" s="5">
        <v>69</v>
      </c>
      <c r="C209" s="11"/>
      <c r="D209" s="40"/>
      <c r="E209" s="40"/>
      <c r="F209" s="43">
        <v>141166</v>
      </c>
      <c r="G209" s="44"/>
    </row>
    <row r="210" spans="1:7" ht="15.75" customHeight="1">
      <c r="A210" s="71" t="s">
        <v>65</v>
      </c>
      <c r="B210" s="20">
        <v>72</v>
      </c>
      <c r="C210" s="21"/>
      <c r="D210" s="45"/>
      <c r="E210" s="45"/>
      <c r="F210" s="59">
        <v>9152218</v>
      </c>
      <c r="G210" s="46"/>
    </row>
    <row r="211" spans="1:7" ht="15.75" customHeight="1">
      <c r="A211" s="37" t="s">
        <v>86</v>
      </c>
      <c r="B211" s="15">
        <f>SUM(B208:B210)</f>
        <v>975</v>
      </c>
      <c r="C211" s="42"/>
      <c r="D211" s="42"/>
      <c r="E211" s="42"/>
      <c r="F211" s="38">
        <f>SUM(F208:F210)</f>
        <v>32732729</v>
      </c>
      <c r="G211" s="47"/>
    </row>
    <row r="212" spans="1:7" ht="15.75" customHeight="1">
      <c r="A212" s="37"/>
      <c r="B212" s="42"/>
      <c r="C212" s="42"/>
      <c r="D212" s="42"/>
      <c r="E212" s="42"/>
      <c r="F212" s="47"/>
      <c r="G212" s="47"/>
    </row>
    <row r="213" spans="1:7" ht="15.75" customHeight="1">
      <c r="A213" s="37"/>
      <c r="B213" s="42"/>
      <c r="C213" s="42"/>
      <c r="D213" s="42"/>
      <c r="E213" s="42"/>
      <c r="F213" s="47"/>
      <c r="G213" s="47"/>
    </row>
    <row r="214" spans="1:7" ht="15.75">
      <c r="A214" s="11"/>
      <c r="B214" s="11"/>
      <c r="C214" s="11"/>
      <c r="D214" s="11"/>
      <c r="E214" s="11"/>
      <c r="F214" s="11"/>
      <c r="G214" s="11"/>
    </row>
    <row r="215" spans="1:8" ht="15.75">
      <c r="A215" s="4" t="s">
        <v>137</v>
      </c>
      <c r="B215" s="39"/>
      <c r="C215" s="39"/>
      <c r="D215" s="48"/>
      <c r="E215" s="48"/>
      <c r="F215" s="48"/>
      <c r="G215" s="48"/>
      <c r="H215" s="48"/>
    </row>
    <row r="216" spans="1:8" ht="15.75">
      <c r="A216" s="39"/>
      <c r="B216" s="48"/>
      <c r="C216" s="48"/>
      <c r="D216" s="48"/>
      <c r="E216" s="48"/>
      <c r="F216" s="48"/>
      <c r="G216" s="48"/>
      <c r="H216" s="48"/>
    </row>
    <row r="217" spans="1:8" ht="15.75">
      <c r="A217" s="107"/>
      <c r="B217" s="65" t="s">
        <v>48</v>
      </c>
      <c r="C217" s="11"/>
      <c r="D217" s="48"/>
      <c r="E217" s="48"/>
      <c r="F217" s="48"/>
      <c r="G217" s="48"/>
      <c r="H217" s="48"/>
    </row>
    <row r="218" spans="1:8" ht="15.75">
      <c r="A218" s="107"/>
      <c r="B218" s="78" t="s">
        <v>5</v>
      </c>
      <c r="C218" s="21"/>
      <c r="D218" s="48"/>
      <c r="E218" s="48"/>
      <c r="F218" s="48"/>
      <c r="G218" s="48"/>
      <c r="H218" s="48"/>
    </row>
    <row r="219" spans="1:8" ht="15.75">
      <c r="A219" s="11"/>
      <c r="B219" s="11"/>
      <c r="C219" s="11"/>
      <c r="D219" s="48"/>
      <c r="E219" s="48"/>
      <c r="F219" s="48"/>
      <c r="G219" s="48"/>
      <c r="H219" s="48"/>
    </row>
    <row r="220" spans="1:8" ht="15.75">
      <c r="A220" s="8" t="s">
        <v>10</v>
      </c>
      <c r="B220" s="5">
        <v>13</v>
      </c>
      <c r="C220" s="11"/>
      <c r="D220" s="48"/>
      <c r="E220" s="48"/>
      <c r="F220" s="48"/>
      <c r="G220" s="48"/>
      <c r="H220" s="48"/>
    </row>
    <row r="221" spans="1:8" ht="15.75">
      <c r="A221" s="8" t="s">
        <v>11</v>
      </c>
      <c r="B221" s="20">
        <v>1</v>
      </c>
      <c r="C221" s="11"/>
      <c r="D221" s="48"/>
      <c r="E221" s="48"/>
      <c r="F221" s="48"/>
      <c r="G221" s="48"/>
      <c r="H221" s="48"/>
    </row>
    <row r="222" spans="1:8" ht="15.75">
      <c r="A222" s="37" t="s">
        <v>92</v>
      </c>
      <c r="B222" s="14">
        <f>SUM(B220:B221)</f>
        <v>14</v>
      </c>
      <c r="C222" s="26"/>
      <c r="D222" s="48"/>
      <c r="E222" s="48"/>
      <c r="F222" s="48"/>
      <c r="G222" s="48"/>
      <c r="H222" s="48"/>
    </row>
    <row r="223" spans="1:8" ht="15.75">
      <c r="A223" s="24"/>
      <c r="B223" s="48"/>
      <c r="C223" s="48"/>
      <c r="D223" s="48"/>
      <c r="E223" s="48"/>
      <c r="F223" s="48"/>
      <c r="G223" s="48"/>
      <c r="H223" s="48"/>
    </row>
    <row r="224" spans="1:8" ht="15.75">
      <c r="A224" s="8" t="s">
        <v>83</v>
      </c>
      <c r="B224" s="11"/>
      <c r="C224" s="11"/>
      <c r="D224" s="43">
        <v>372743</v>
      </c>
      <c r="E224" s="44"/>
      <c r="F224" s="48"/>
      <c r="G224" s="48"/>
      <c r="H224" s="48"/>
    </row>
    <row r="225" spans="1:8" ht="15.75">
      <c r="A225" s="8" t="s">
        <v>84</v>
      </c>
      <c r="B225" s="11"/>
      <c r="C225" s="11"/>
      <c r="D225" s="17">
        <v>101422</v>
      </c>
      <c r="E225" s="40"/>
      <c r="F225" s="48"/>
      <c r="G225" s="48"/>
      <c r="H225" s="48"/>
    </row>
    <row r="226" spans="1:8" ht="15.75">
      <c r="A226" s="8" t="s">
        <v>85</v>
      </c>
      <c r="B226" s="11"/>
      <c r="C226" s="11"/>
      <c r="D226" s="63">
        <f>D224/D225</f>
        <v>3.675169095462523</v>
      </c>
      <c r="E226" s="49"/>
      <c r="F226" s="48"/>
      <c r="G226" s="48"/>
      <c r="H226" s="48"/>
    </row>
    <row r="227" spans="1:8" ht="15.75">
      <c r="A227" s="11"/>
      <c r="B227" s="11"/>
      <c r="C227" s="11"/>
      <c r="D227" s="14"/>
      <c r="E227" s="26"/>
      <c r="F227" s="48"/>
      <c r="G227" s="48"/>
      <c r="H227" s="48"/>
    </row>
    <row r="228" spans="1:8" ht="15.75">
      <c r="A228" s="37" t="s">
        <v>93</v>
      </c>
      <c r="B228" s="11"/>
      <c r="C228" s="11"/>
      <c r="D228" s="38">
        <v>46118</v>
      </c>
      <c r="E228" s="47"/>
      <c r="F228" s="48"/>
      <c r="G228" s="48"/>
      <c r="H228" s="48"/>
    </row>
    <row r="229" spans="1:8" ht="15.75">
      <c r="A229" s="37"/>
      <c r="B229" s="11"/>
      <c r="C229" s="11"/>
      <c r="D229" s="47"/>
      <c r="E229" s="47"/>
      <c r="F229" s="48"/>
      <c r="G229" s="48"/>
      <c r="H229" s="48"/>
    </row>
    <row r="230" spans="1:8" ht="15.75">
      <c r="A230" s="37"/>
      <c r="B230" s="11"/>
      <c r="C230" s="11"/>
      <c r="D230" s="47"/>
      <c r="E230" s="47"/>
      <c r="F230" s="48"/>
      <c r="G230" s="48"/>
      <c r="H230" s="48"/>
    </row>
    <row r="231" ht="15.75">
      <c r="A231" s="16"/>
    </row>
    <row r="232" spans="1:8" ht="15.75">
      <c r="A232" s="4" t="s">
        <v>138</v>
      </c>
      <c r="B232" s="39"/>
      <c r="C232" s="39"/>
      <c r="D232" s="48"/>
      <c r="E232" s="48"/>
      <c r="F232" s="48"/>
      <c r="G232" s="48"/>
      <c r="H232" s="48"/>
    </row>
    <row r="233" spans="1:8" ht="15.75">
      <c r="A233" s="4"/>
      <c r="B233" s="39"/>
      <c r="C233" s="39"/>
      <c r="D233" s="48"/>
      <c r="E233" s="48"/>
      <c r="F233" s="48"/>
      <c r="G233" s="48"/>
      <c r="H233" s="48"/>
    </row>
    <row r="234" spans="1:8" ht="15.75">
      <c r="A234" s="4"/>
      <c r="B234" s="65" t="s">
        <v>48</v>
      </c>
      <c r="C234" s="39"/>
      <c r="D234" s="48"/>
      <c r="E234" s="48"/>
      <c r="F234" s="48"/>
      <c r="G234" s="48"/>
      <c r="H234" s="48"/>
    </row>
    <row r="235" spans="1:8" ht="15.75">
      <c r="A235" s="39"/>
      <c r="B235" s="78" t="s">
        <v>5</v>
      </c>
      <c r="C235" s="48"/>
      <c r="D235" s="48"/>
      <c r="E235" s="48"/>
      <c r="F235" s="48"/>
      <c r="G235" s="48"/>
      <c r="H235" s="48"/>
    </row>
    <row r="236" spans="1:8" ht="15.75">
      <c r="A236" s="8" t="s">
        <v>10</v>
      </c>
      <c r="B236" s="5">
        <v>249</v>
      </c>
      <c r="C236" s="11"/>
      <c r="D236" s="48"/>
      <c r="E236" s="48"/>
      <c r="F236" s="48"/>
      <c r="G236" s="48"/>
      <c r="H236" s="48"/>
    </row>
    <row r="237" spans="1:8" ht="15.75">
      <c r="A237" s="8" t="s">
        <v>11</v>
      </c>
      <c r="B237" s="20">
        <v>39</v>
      </c>
      <c r="C237" s="21"/>
      <c r="D237" s="48"/>
      <c r="E237" s="48"/>
      <c r="F237" s="48"/>
      <c r="G237" s="48"/>
      <c r="H237" s="48"/>
    </row>
    <row r="238" spans="1:8" ht="15.75">
      <c r="A238" s="37" t="s">
        <v>86</v>
      </c>
      <c r="B238" s="14">
        <f>SUM(B236:B237)</f>
        <v>288</v>
      </c>
      <c r="C238" s="26"/>
      <c r="D238" s="48"/>
      <c r="E238" s="48"/>
      <c r="F238" s="48"/>
      <c r="G238" s="48"/>
      <c r="H238" s="48"/>
    </row>
    <row r="239" spans="1:8" ht="15.75">
      <c r="A239" s="24"/>
      <c r="B239" s="48"/>
      <c r="C239" s="48"/>
      <c r="D239" s="48"/>
      <c r="E239" s="48"/>
      <c r="F239" s="48"/>
      <c r="G239" s="48"/>
      <c r="H239" s="48"/>
    </row>
    <row r="240" spans="1:8" ht="15.75">
      <c r="A240" s="99" t="s">
        <v>160</v>
      </c>
      <c r="B240" s="89"/>
      <c r="C240" s="89"/>
      <c r="D240" s="89"/>
      <c r="E240" s="48"/>
      <c r="F240" s="48"/>
      <c r="G240" s="48"/>
      <c r="H240" s="48"/>
    </row>
    <row r="241" spans="1:8" ht="15.75">
      <c r="A241" s="24"/>
      <c r="B241" s="48"/>
      <c r="C241" s="48"/>
      <c r="D241" s="48"/>
      <c r="E241" s="48"/>
      <c r="F241" s="48"/>
      <c r="G241" s="48"/>
      <c r="H241" s="48"/>
    </row>
    <row r="242" spans="1:8" ht="15.75">
      <c r="A242" s="37" t="s">
        <v>80</v>
      </c>
      <c r="B242" s="11"/>
      <c r="C242" s="11"/>
      <c r="D242" s="17">
        <f>B243+B244</f>
        <v>7035156</v>
      </c>
      <c r="E242" s="40"/>
      <c r="F242" s="48"/>
      <c r="G242" s="48"/>
      <c r="H242" s="48"/>
    </row>
    <row r="243" spans="1:8" ht="15.75">
      <c r="A243" s="8" t="s">
        <v>94</v>
      </c>
      <c r="B243" s="17">
        <v>6994739</v>
      </c>
      <c r="C243" s="40"/>
      <c r="D243" s="5"/>
      <c r="E243" s="11"/>
      <c r="F243" s="48"/>
      <c r="G243" s="48"/>
      <c r="H243" s="48"/>
    </row>
    <row r="244" spans="1:8" ht="15.75">
      <c r="A244" s="8" t="s">
        <v>95</v>
      </c>
      <c r="B244" s="17">
        <v>40417</v>
      </c>
      <c r="C244" s="40"/>
      <c r="D244" s="5"/>
      <c r="E244" s="11"/>
      <c r="F244" s="48"/>
      <c r="G244" s="48"/>
      <c r="H244" s="48"/>
    </row>
    <row r="245" spans="1:8" ht="15.75">
      <c r="A245" s="37" t="s">
        <v>81</v>
      </c>
      <c r="B245" s="5"/>
      <c r="C245" s="11"/>
      <c r="D245" s="17">
        <f>B246+B247</f>
        <v>290252</v>
      </c>
      <c r="E245" s="40"/>
      <c r="F245" s="48"/>
      <c r="G245" s="48"/>
      <c r="H245" s="48"/>
    </row>
    <row r="246" spans="1:8" ht="15.75">
      <c r="A246" s="8" t="s">
        <v>96</v>
      </c>
      <c r="B246" s="17">
        <v>289578</v>
      </c>
      <c r="C246" s="40"/>
      <c r="D246" s="5"/>
      <c r="E246" s="11"/>
      <c r="F246" s="48"/>
      <c r="G246" s="48"/>
      <c r="H246" s="48"/>
    </row>
    <row r="247" spans="1:8" ht="15.75">
      <c r="A247" s="8" t="s">
        <v>97</v>
      </c>
      <c r="B247" s="5">
        <v>674</v>
      </c>
      <c r="C247" s="11"/>
      <c r="D247" s="90"/>
      <c r="E247" s="11"/>
      <c r="F247" s="48"/>
      <c r="G247" s="48"/>
      <c r="H247" s="48"/>
    </row>
    <row r="248" spans="1:8" ht="15.75">
      <c r="A248" s="37" t="s">
        <v>82</v>
      </c>
      <c r="B248" s="14"/>
      <c r="C248" s="26"/>
      <c r="D248" s="15">
        <f>SUM(D242:D247)</f>
        <v>7325408</v>
      </c>
      <c r="E248" s="42"/>
      <c r="F248" s="48"/>
      <c r="G248" s="48"/>
      <c r="H248" s="48"/>
    </row>
    <row r="249" spans="1:8" ht="15.75">
      <c r="A249" s="24"/>
      <c r="C249" s="48"/>
      <c r="D249" s="48"/>
      <c r="E249" s="48"/>
      <c r="F249" s="48"/>
      <c r="G249" s="48"/>
      <c r="H249" s="48"/>
    </row>
    <row r="250" spans="1:8" ht="15.75">
      <c r="A250" s="37" t="s">
        <v>67</v>
      </c>
      <c r="B250" s="5"/>
      <c r="C250" s="11"/>
      <c r="D250" s="48"/>
      <c r="E250" s="48"/>
      <c r="F250" s="48"/>
      <c r="G250" s="48"/>
      <c r="H250" s="48"/>
    </row>
    <row r="251" spans="1:8" ht="15.75">
      <c r="A251" s="8" t="s">
        <v>57</v>
      </c>
      <c r="B251" s="43">
        <v>592092</v>
      </c>
      <c r="C251" s="44"/>
      <c r="D251" s="48"/>
      <c r="E251" s="48"/>
      <c r="F251" s="48"/>
      <c r="G251" s="48"/>
      <c r="H251" s="48"/>
    </row>
    <row r="252" spans="1:8" ht="15.75">
      <c r="A252" s="8" t="s">
        <v>58</v>
      </c>
      <c r="B252" s="59">
        <v>25008</v>
      </c>
      <c r="C252" s="46"/>
      <c r="D252" s="48"/>
      <c r="E252" s="48"/>
      <c r="F252" s="48"/>
      <c r="G252" s="48"/>
      <c r="H252" s="48"/>
    </row>
    <row r="253" spans="1:8" ht="31.5">
      <c r="A253" s="37" t="s">
        <v>109</v>
      </c>
      <c r="B253" s="38">
        <f>SUM(B251:B252)</f>
        <v>617100</v>
      </c>
      <c r="C253" s="47"/>
      <c r="E253" s="48"/>
      <c r="F253" s="48"/>
      <c r="G253" s="48"/>
      <c r="H253" s="48"/>
    </row>
    <row r="254" spans="1:8" ht="15.75">
      <c r="A254" s="37"/>
      <c r="B254" s="38"/>
      <c r="C254" s="47"/>
      <c r="E254" s="48"/>
      <c r="F254" s="48"/>
      <c r="G254" s="48"/>
      <c r="H254" s="48"/>
    </row>
    <row r="255" spans="1:8" ht="31.5" customHeight="1">
      <c r="A255" s="62" t="s">
        <v>126</v>
      </c>
      <c r="B255" s="65" t="s">
        <v>127</v>
      </c>
      <c r="C255" s="11"/>
      <c r="D255" s="48"/>
      <c r="E255" s="48"/>
      <c r="F255" s="48"/>
      <c r="G255" s="48"/>
      <c r="H255" s="48"/>
    </row>
    <row r="256" spans="1:8" ht="15.75">
      <c r="A256" s="69">
        <v>1454925</v>
      </c>
      <c r="B256" s="83">
        <f>B253/A256</f>
        <v>0.4241455745141502</v>
      </c>
      <c r="H256" s="92"/>
    </row>
    <row r="257" ht="15.75">
      <c r="A257" s="16"/>
    </row>
    <row r="258" ht="15.75">
      <c r="A258" s="16"/>
    </row>
    <row r="259" ht="15.75">
      <c r="A259" s="16"/>
    </row>
    <row r="260" ht="15.75">
      <c r="A260" s="4" t="s">
        <v>49</v>
      </c>
    </row>
    <row r="261" ht="15.75">
      <c r="A261" s="16"/>
    </row>
    <row r="262" ht="15.75">
      <c r="B262" s="50" t="s">
        <v>55</v>
      </c>
    </row>
    <row r="263" ht="15.75">
      <c r="A263" s="24"/>
    </row>
    <row r="264" spans="1:3" ht="15.75">
      <c r="A264" s="8" t="s">
        <v>98</v>
      </c>
      <c r="B264" s="43">
        <f>H48+H50+H95+H118+H141+H185+B201</f>
        <v>230915724.39000002</v>
      </c>
      <c r="C264" s="44"/>
    </row>
    <row r="265" spans="1:4" ht="47.25">
      <c r="A265" s="98" t="s">
        <v>157</v>
      </c>
      <c r="B265" s="17">
        <v>3206894</v>
      </c>
      <c r="C265" s="40"/>
      <c r="D265" s="93"/>
    </row>
    <row r="266" spans="1:4" ht="15.75">
      <c r="A266" s="96" t="s">
        <v>99</v>
      </c>
      <c r="B266" s="17">
        <f>F211</f>
        <v>32732729</v>
      </c>
      <c r="C266" s="40"/>
      <c r="D266" s="93"/>
    </row>
    <row r="267" spans="1:4" ht="31.5">
      <c r="A267" s="98" t="s">
        <v>158</v>
      </c>
      <c r="B267" s="81">
        <v>591550</v>
      </c>
      <c r="C267" s="40"/>
      <c r="D267" s="93"/>
    </row>
    <row r="268" spans="1:3" ht="31.5">
      <c r="A268" s="37" t="s">
        <v>110</v>
      </c>
      <c r="B268" s="38">
        <f>SUM(B264:B267)</f>
        <v>267446897.39000002</v>
      </c>
      <c r="C268" s="47"/>
    </row>
    <row r="269" ht="15.75">
      <c r="A269" s="16"/>
    </row>
    <row r="270" spans="2:3" ht="15.75">
      <c r="B270" s="4" t="s">
        <v>77</v>
      </c>
      <c r="C270" s="16"/>
    </row>
    <row r="271" spans="1:6" ht="15.75">
      <c r="A271" s="16"/>
      <c r="F271" s="34"/>
    </row>
    <row r="272" spans="1:5" ht="15.75" customHeight="1">
      <c r="A272" s="8" t="s">
        <v>61</v>
      </c>
      <c r="B272" s="51">
        <f>H52</f>
        <v>4072685</v>
      </c>
      <c r="C272" s="43"/>
      <c r="D272" s="29"/>
      <c r="E272" s="29"/>
    </row>
    <row r="273" spans="1:5" ht="15.75" customHeight="1">
      <c r="A273" s="10" t="s">
        <v>131</v>
      </c>
      <c r="B273" s="52">
        <f>H96</f>
        <v>2510500</v>
      </c>
      <c r="C273" s="17"/>
      <c r="D273" s="29"/>
      <c r="E273" s="29"/>
    </row>
    <row r="274" spans="1:5" ht="15.75" customHeight="1">
      <c r="A274" s="8" t="s">
        <v>50</v>
      </c>
      <c r="B274" s="53">
        <f>D228</f>
        <v>46118</v>
      </c>
      <c r="C274" s="17"/>
      <c r="D274" s="29"/>
      <c r="E274" s="29"/>
    </row>
    <row r="275" spans="1:5" ht="15.75" customHeight="1">
      <c r="A275" s="8" t="s">
        <v>51</v>
      </c>
      <c r="B275" s="53">
        <v>287112</v>
      </c>
      <c r="C275" s="40"/>
      <c r="D275" s="29"/>
      <c r="E275" s="29"/>
    </row>
    <row r="276" spans="1:5" ht="15.75" customHeight="1">
      <c r="A276" s="8" t="s">
        <v>62</v>
      </c>
      <c r="B276" s="82">
        <f>B253</f>
        <v>617100</v>
      </c>
      <c r="C276" s="17"/>
      <c r="D276" s="29"/>
      <c r="E276" s="29"/>
    </row>
    <row r="277" spans="1:5" ht="15.75" customHeight="1">
      <c r="A277" s="37" t="s">
        <v>100</v>
      </c>
      <c r="B277" s="54">
        <f>SUM(B272:B276)</f>
        <v>7533515</v>
      </c>
      <c r="C277" s="43"/>
      <c r="D277" s="29"/>
      <c r="E277" s="29"/>
    </row>
    <row r="278" spans="1:5" ht="15.75">
      <c r="A278" s="108"/>
      <c r="B278" s="108"/>
      <c r="C278" s="108"/>
      <c r="D278" s="108"/>
      <c r="E278" s="5"/>
    </row>
    <row r="279" spans="1:5" ht="15.75">
      <c r="A279" s="108"/>
      <c r="B279" s="108"/>
      <c r="C279" s="108"/>
      <c r="D279" s="108"/>
      <c r="E279" s="5"/>
    </row>
    <row r="280" spans="1:5" ht="18" customHeight="1">
      <c r="A280" s="110" t="s">
        <v>68</v>
      </c>
      <c r="B280" s="120"/>
      <c r="C280" s="120"/>
      <c r="D280" s="120"/>
      <c r="E280" s="3"/>
    </row>
    <row r="281" spans="1:6" ht="15.75">
      <c r="A281" s="120"/>
      <c r="B281" s="120"/>
      <c r="C281" s="120"/>
      <c r="D281" s="120"/>
      <c r="F281" s="91">
        <f>B268+B277</f>
        <v>274980412.39</v>
      </c>
    </row>
    <row r="282" spans="1:5" ht="15.75">
      <c r="A282" s="60"/>
      <c r="B282" s="60"/>
      <c r="C282" s="60"/>
      <c r="D282" s="60"/>
      <c r="E282" s="5"/>
    </row>
    <row r="283" spans="1:2" ht="15.75">
      <c r="A283" s="70" t="s">
        <v>123</v>
      </c>
      <c r="B283" s="16" t="s">
        <v>124</v>
      </c>
    </row>
    <row r="284" spans="2:3" ht="15.75">
      <c r="B284" s="64" t="s">
        <v>125</v>
      </c>
      <c r="C284" s="58"/>
    </row>
    <row r="285" spans="2:3" ht="15.75">
      <c r="B285" s="102" t="s">
        <v>163</v>
      </c>
      <c r="C285" s="16"/>
    </row>
    <row r="286" spans="2:3" ht="15.75">
      <c r="B286" s="16"/>
      <c r="C286" s="16"/>
    </row>
    <row r="287" spans="2:3" ht="15.75">
      <c r="B287" s="16"/>
      <c r="C287" s="16"/>
    </row>
    <row r="288" spans="2:3" ht="15.75">
      <c r="B288" s="16"/>
      <c r="C288" s="16"/>
    </row>
  </sheetData>
  <sheetProtection/>
  <mergeCells count="81">
    <mergeCell ref="A50:F50"/>
    <mergeCell ref="A95:F95"/>
    <mergeCell ref="A96:F96"/>
    <mergeCell ref="F85:H85"/>
    <mergeCell ref="A49:F49"/>
    <mergeCell ref="F90:H90"/>
    <mergeCell ref="A56:B56"/>
    <mergeCell ref="A51:F51"/>
    <mergeCell ref="A52:F52"/>
    <mergeCell ref="A54:F54"/>
    <mergeCell ref="B53:F53"/>
    <mergeCell ref="B170:D170"/>
    <mergeCell ref="F89:H89"/>
    <mergeCell ref="A150:D150"/>
    <mergeCell ref="A145:K145"/>
    <mergeCell ref="G142:J142"/>
    <mergeCell ref="A99:B99"/>
    <mergeCell ref="A122:A123"/>
    <mergeCell ref="F170:H171"/>
    <mergeCell ref="B171:D171"/>
    <mergeCell ref="F100:F101"/>
    <mergeCell ref="A120:B120"/>
    <mergeCell ref="B97:F97"/>
    <mergeCell ref="L191:L192"/>
    <mergeCell ref="B191:B192"/>
    <mergeCell ref="F91:H91"/>
    <mergeCell ref="D92:F92"/>
    <mergeCell ref="A93:H93"/>
    <mergeCell ref="A100:A101"/>
    <mergeCell ref="A144:L144"/>
    <mergeCell ref="A179:F179"/>
    <mergeCell ref="A180:F180"/>
    <mergeCell ref="D191:G192"/>
    <mergeCell ref="H179:H180"/>
    <mergeCell ref="H183:H184"/>
    <mergeCell ref="A181:F181"/>
    <mergeCell ref="A182:F182"/>
    <mergeCell ref="A183:F183"/>
    <mergeCell ref="A184:F184"/>
    <mergeCell ref="A2:I2"/>
    <mergeCell ref="D196:E196"/>
    <mergeCell ref="F196:G196"/>
    <mergeCell ref="F86:H86"/>
    <mergeCell ref="F87:H87"/>
    <mergeCell ref="F88:H88"/>
    <mergeCell ref="D194:E194"/>
    <mergeCell ref="F194:G194"/>
    <mergeCell ref="F195:G195"/>
    <mergeCell ref="H193:I193"/>
    <mergeCell ref="A9:A10"/>
    <mergeCell ref="A58:A59"/>
    <mergeCell ref="F82:H82"/>
    <mergeCell ref="F83:H83"/>
    <mergeCell ref="A80:B80"/>
    <mergeCell ref="A34:B34"/>
    <mergeCell ref="A280:D281"/>
    <mergeCell ref="J196:K196"/>
    <mergeCell ref="J197:K197"/>
    <mergeCell ref="A278:D279"/>
    <mergeCell ref="F193:G193"/>
    <mergeCell ref="H195:I195"/>
    <mergeCell ref="D195:E195"/>
    <mergeCell ref="J194:K194"/>
    <mergeCell ref="J195:K195"/>
    <mergeCell ref="J193:K193"/>
    <mergeCell ref="A3:I3"/>
    <mergeCell ref="A4:I4"/>
    <mergeCell ref="A217:A218"/>
    <mergeCell ref="H194:I194"/>
    <mergeCell ref="H191:K192"/>
    <mergeCell ref="A191:A192"/>
    <mergeCell ref="D193:E193"/>
    <mergeCell ref="D197:E197"/>
    <mergeCell ref="F197:G197"/>
    <mergeCell ref="H196:I196"/>
    <mergeCell ref="H197:I197"/>
    <mergeCell ref="F84:H84"/>
    <mergeCell ref="A185:F185"/>
    <mergeCell ref="A118:F118"/>
    <mergeCell ref="A141:F141"/>
    <mergeCell ref="A48:F48"/>
  </mergeCells>
  <printOptions horizontalCentered="1"/>
  <pageMargins left="0.5" right="0.5" top="1" bottom="1" header="0.5" footer="0.5"/>
  <pageSetup horizontalDpi="600" verticalDpi="600" orientation="portrait" scale="74" r:id="rId3"/>
  <headerFooter alignWithMargins="0">
    <oddFooter>&amp;C&amp;P of &amp;N</oddFooter>
  </headerFooter>
  <rowBreaks count="5" manualBreakCount="5">
    <brk id="54" max="255" man="1"/>
    <brk id="98" max="9" man="1"/>
    <brk id="149" max="9" man="1"/>
    <brk id="203" max="9" man="1"/>
    <brk id="257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2010-11 Participation and Funding Report</dc:title>
  <dc:subject>SNT &amp; CNT Program Statistics</dc:subject>
  <dc:creator>Jacqueline J. Jordee</dc:creator>
  <cp:keywords>Participation, Summer Food, National School Lunch, School Breakfast, Special Milk, Child and Adult Care Food, Meals, Expenditures</cp:keywords>
  <dc:description/>
  <cp:lastModifiedBy>Julie A. Cox</cp:lastModifiedBy>
  <cp:lastPrinted>2012-03-01T19:49:45Z</cp:lastPrinted>
  <dcterms:created xsi:type="dcterms:W3CDTF">2005-11-17T22:13:04Z</dcterms:created>
  <dcterms:modified xsi:type="dcterms:W3CDTF">2012-03-06T15:14:01Z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-794395762</vt:i4>
  </property>
  <property fmtid="{D5CDD505-2E9C-101B-9397-08002B2CF9AE}" pid="3" name="_NewReviewCycle">
    <vt:lpwstr/>
  </property>
  <property fmtid="{D5CDD505-2E9C-101B-9397-08002B2CF9AE}" pid="4" name="_EmailSubject">
    <vt:lpwstr>2010-11 Participation and Funding Report</vt:lpwstr>
  </property>
  <property fmtid="{D5CDD505-2E9C-101B-9397-08002B2CF9AE}" pid="5" name="_AuthorEmail">
    <vt:lpwstr>Jacqueline.Jordee@dpi.wi.gov</vt:lpwstr>
  </property>
  <property fmtid="{D5CDD505-2E9C-101B-9397-08002B2CF9AE}" pid="6" name="_AuthorEmailDisplayName">
    <vt:lpwstr>Jordee, Jacqueline  DPI</vt:lpwstr>
  </property>
  <property fmtid="{D5CDD505-2E9C-101B-9397-08002B2CF9AE}" pid="7" name="_ReviewingToolsShownOnce">
    <vt:lpwstr/>
  </property>
</Properties>
</file>