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bookViews>
    <workbookView xWindow="0" yWindow="0" windowWidth="20490" windowHeight="9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Sheet1!$A$1:$J$289</definedName>
  </definedNames>
  <calcPr calcId="152511"/>
</workbook>
</file>

<file path=xl/calcChain.xml><?xml version="1.0" encoding="utf-8"?>
<calcChain xmlns="http://schemas.openxmlformats.org/spreadsheetml/2006/main">
  <c r="H187" i="1" l="1"/>
  <c r="B274" i="1"/>
  <c r="H120" i="1"/>
  <c r="D45" i="1"/>
  <c r="B203" i="1" l="1"/>
  <c r="B275" i="1"/>
  <c r="D228" i="1"/>
  <c r="B276" i="1"/>
  <c r="F63" i="1"/>
  <c r="F12" i="1"/>
  <c r="H73" i="1"/>
  <c r="G73" i="1" s="1"/>
  <c r="H74" i="1"/>
  <c r="E74" i="1" s="1"/>
  <c r="F76" i="1"/>
  <c r="D244" i="1"/>
  <c r="B255" i="1"/>
  <c r="B258" i="1" s="1"/>
  <c r="F27" i="1"/>
  <c r="H24" i="1"/>
  <c r="C24" i="1" s="1"/>
  <c r="H25" i="1"/>
  <c r="E25" i="1" s="1"/>
  <c r="H26" i="1"/>
  <c r="E26" i="1" s="1"/>
  <c r="B27" i="1"/>
  <c r="D27" i="1"/>
  <c r="D247" i="1"/>
  <c r="F65" i="1"/>
  <c r="F14" i="1"/>
  <c r="F213" i="1"/>
  <c r="B268" i="1" s="1"/>
  <c r="F199" i="1"/>
  <c r="B45" i="1"/>
  <c r="D67" i="1"/>
  <c r="B67" i="1"/>
  <c r="B240" i="1"/>
  <c r="B213" i="1"/>
  <c r="B199" i="1"/>
  <c r="H179" i="1"/>
  <c r="B179" i="1"/>
  <c r="H169" i="1"/>
  <c r="H168" i="1"/>
  <c r="H167" i="1"/>
  <c r="H166" i="1"/>
  <c r="D160" i="1"/>
  <c r="B160" i="1"/>
  <c r="F170" i="1"/>
  <c r="D170" i="1"/>
  <c r="B170" i="1"/>
  <c r="B93" i="1"/>
  <c r="B224" i="1"/>
  <c r="H99" i="1"/>
  <c r="D140" i="1"/>
  <c r="F136" i="1"/>
  <c r="F137" i="1"/>
  <c r="F138" i="1"/>
  <c r="F139" i="1"/>
  <c r="B140" i="1"/>
  <c r="D131" i="1"/>
  <c r="B131" i="1"/>
  <c r="H114" i="1"/>
  <c r="H115" i="1"/>
  <c r="H116" i="1"/>
  <c r="F117" i="1"/>
  <c r="D117" i="1"/>
  <c r="B117" i="1"/>
  <c r="B108" i="1"/>
  <c r="D108" i="1"/>
  <c r="H75" i="1"/>
  <c r="G75" i="1" s="1"/>
  <c r="D76" i="1"/>
  <c r="B76" i="1"/>
  <c r="H56" i="1"/>
  <c r="D16" i="1"/>
  <c r="B16" i="1"/>
  <c r="E73" i="1"/>
  <c r="G74" i="1" l="1"/>
  <c r="C74" i="1"/>
  <c r="G26" i="1"/>
  <c r="C26" i="1"/>
  <c r="H170" i="1"/>
  <c r="B278" i="1"/>
  <c r="B279" i="1"/>
  <c r="H76" i="1"/>
  <c r="B77" i="1" s="1"/>
  <c r="G25" i="1"/>
  <c r="C25" i="1"/>
  <c r="G24" i="1"/>
  <c r="E24" i="1"/>
  <c r="E27" i="1" s="1"/>
  <c r="H27" i="1"/>
  <c r="F28" i="1" s="1"/>
  <c r="D250" i="1"/>
  <c r="E75" i="1"/>
  <c r="C73" i="1"/>
  <c r="F140" i="1"/>
  <c r="D141" i="1" s="1"/>
  <c r="H117" i="1"/>
  <c r="B266" i="1"/>
  <c r="B270" i="1" s="1"/>
  <c r="F283" i="1" l="1"/>
  <c r="D77" i="1"/>
  <c r="F77" i="1"/>
  <c r="D28" i="1"/>
  <c r="B28" i="1"/>
  <c r="B141" i="1"/>
  <c r="H77" i="1" l="1"/>
  <c r="H28" i="1"/>
</calcChain>
</file>

<file path=xl/sharedStrings.xml><?xml version="1.0" encoding="utf-8"?>
<sst xmlns="http://schemas.openxmlformats.org/spreadsheetml/2006/main" count="264" uniqueCount="164">
  <si>
    <t>PARTICIPATION AND FUNDING DATA FOR FOOD AND NUTRITION PROGRAMS</t>
  </si>
  <si>
    <t>OPERATING IN WISCONSIN SCHOOLS AND INSTITUTIONS</t>
  </si>
  <si>
    <t>Sponsoring</t>
  </si>
  <si>
    <t>Schools/</t>
  </si>
  <si>
    <t>% of Eligible</t>
  </si>
  <si>
    <t>Agencies</t>
  </si>
  <si>
    <t>Sites</t>
  </si>
  <si>
    <t xml:space="preserve"> </t>
  </si>
  <si>
    <t>Non-Needy</t>
  </si>
  <si>
    <t>Reduced Price</t>
  </si>
  <si>
    <t>Public Schools</t>
  </si>
  <si>
    <t>Private Schools</t>
  </si>
  <si>
    <t xml:space="preserve">             Labor</t>
  </si>
  <si>
    <t xml:space="preserve">             Food</t>
  </si>
  <si>
    <t xml:space="preserve">             Equipment</t>
  </si>
  <si>
    <t xml:space="preserve">             Purchased Services</t>
  </si>
  <si>
    <t xml:space="preserve">             Other</t>
  </si>
  <si>
    <t xml:space="preserve">  </t>
  </si>
  <si>
    <t xml:space="preserve">                   </t>
  </si>
  <si>
    <t xml:space="preserve">       </t>
  </si>
  <si>
    <t xml:space="preserve">               </t>
  </si>
  <si>
    <t xml:space="preserve">      </t>
  </si>
  <si>
    <t xml:space="preserve">              Labor</t>
  </si>
  <si>
    <t xml:space="preserve">              Food</t>
  </si>
  <si>
    <t xml:space="preserve">              Equipment</t>
  </si>
  <si>
    <t xml:space="preserve">              Purchased Services</t>
  </si>
  <si>
    <t>TOTAL FEDERAL BREAKFAST REIMBURSEMENT:</t>
  </si>
  <si>
    <t xml:space="preserve">   </t>
  </si>
  <si>
    <t xml:space="preserve">                Child Care Agencies</t>
  </si>
  <si>
    <t xml:space="preserve">                Adult Care Agencies</t>
  </si>
  <si>
    <t xml:space="preserve">                 Emergency Shelters</t>
  </si>
  <si>
    <t xml:space="preserve">                  </t>
  </si>
  <si>
    <t xml:space="preserve">                                                            </t>
  </si>
  <si>
    <t xml:space="preserve">                 </t>
  </si>
  <si>
    <t>Breakfasts</t>
  </si>
  <si>
    <t>Lunches</t>
  </si>
  <si>
    <t>Suppers</t>
  </si>
  <si>
    <t>Snacks</t>
  </si>
  <si>
    <t xml:space="preserve">        </t>
  </si>
  <si>
    <t>**  Includes estimated data</t>
  </si>
  <si>
    <t xml:space="preserve"> Dollar Value</t>
  </si>
  <si>
    <t xml:space="preserve">                   Summer Food Program</t>
  </si>
  <si>
    <t>Claiming</t>
  </si>
  <si>
    <t>FEDERAL AND STATE CASH AND DONATED FOOD VALUE</t>
  </si>
  <si>
    <t xml:space="preserve">               Elderly Nutrition Program Funds</t>
  </si>
  <si>
    <t xml:space="preserve">               State Administration Funds </t>
  </si>
  <si>
    <t>Public School Districts</t>
  </si>
  <si>
    <t>MEALS SERVED IN ADULT DAY CARES</t>
  </si>
  <si>
    <t>Meal Service</t>
  </si>
  <si>
    <t>Federal</t>
  </si>
  <si>
    <t>After School At Risk Agencies</t>
  </si>
  <si>
    <t>Public</t>
  </si>
  <si>
    <t>Private</t>
  </si>
  <si>
    <t>Public and Private Child Care Institutions</t>
  </si>
  <si>
    <t>2.   SCHOOL BREAKFAST PROGRAM</t>
  </si>
  <si>
    <t>Matching Funds - Lunch Program</t>
  </si>
  <si>
    <t>Wisconsin School Day Milk Program</t>
  </si>
  <si>
    <t>7.   DONATED FOOD DISTRIBUTION PROGRAM</t>
  </si>
  <si>
    <t>National School Lunch Program</t>
  </si>
  <si>
    <t>Emergency Food Assistance Agencies</t>
  </si>
  <si>
    <t>Meal Reimbursement Payments</t>
  </si>
  <si>
    <t>STATE REIMBURSEMENT</t>
  </si>
  <si>
    <t xml:space="preserve">TOTAL FEDERAL AND STATE CASH AND DONATED COMMODITY VALUE:    </t>
  </si>
  <si>
    <t>The Special Milk Program is available only to schools and institutions not participating in a federally subsidized lunch or breakfast</t>
  </si>
  <si>
    <t xml:space="preserve">program and to half-day kindergarten students who do not have access to the lunch or breakfast program.  </t>
  </si>
  <si>
    <t>Public School Total</t>
  </si>
  <si>
    <t>Private School Total</t>
  </si>
  <si>
    <t>TOTAL CONSUMPTION:</t>
  </si>
  <si>
    <t>Total Expenditures</t>
  </si>
  <si>
    <t>Total Meals Served</t>
  </si>
  <si>
    <t xml:space="preserve">Cost Per Meal </t>
  </si>
  <si>
    <t>TOTAL</t>
  </si>
  <si>
    <t>School Agencies</t>
  </si>
  <si>
    <t>Governmental Agencies</t>
  </si>
  <si>
    <t>Camps</t>
  </si>
  <si>
    <t>Private Non-Profit Agencies</t>
  </si>
  <si>
    <t>Administrative Expense Payments</t>
  </si>
  <si>
    <t>TOTALS</t>
  </si>
  <si>
    <t>STATE REIMBURSEMENT:</t>
  </si>
  <si>
    <t>Public Milk</t>
  </si>
  <si>
    <t>Public Juice</t>
  </si>
  <si>
    <t>Private Milk</t>
  </si>
  <si>
    <t>Private Juice</t>
  </si>
  <si>
    <t>Child Nutrition Program Funds</t>
  </si>
  <si>
    <t>USDA Donated Foods</t>
  </si>
  <si>
    <t>TOTAL STATE FUNDS</t>
  </si>
  <si>
    <t>Summer Camp Organizations</t>
  </si>
  <si>
    <t>TOTAL CONSUMPTION  (1/2 Pints)</t>
  </si>
  <si>
    <t>TOTAL FEDERAL SNACK REIMBURSEMENT:</t>
  </si>
  <si>
    <t>Total</t>
  </si>
  <si>
    <t>Free</t>
  </si>
  <si>
    <t>Totals</t>
  </si>
  <si>
    <t>TOTAL FEDERAL REIMBURSEMENT:</t>
  </si>
  <si>
    <t>Meals Served</t>
  </si>
  <si>
    <t>Total State Reimbursement:</t>
  </si>
  <si>
    <t>TOTAL FEDERAL FUNDS AND COMMODITY VALUE:</t>
  </si>
  <si>
    <t>RCCIs</t>
  </si>
  <si>
    <t>Other Public Agencies</t>
  </si>
  <si>
    <t>Total Lunches Served</t>
  </si>
  <si>
    <t>Total Breakfasts Served</t>
  </si>
  <si>
    <t>Total Snacks Served</t>
  </si>
  <si>
    <t xml:space="preserve">MEALS SERVED IN </t>
  </si>
  <si>
    <t>DAY CARE HOMES</t>
  </si>
  <si>
    <t>*Other Public Agencies</t>
  </si>
  <si>
    <t>Average Per Breakfast Income/Expenditure</t>
  </si>
  <si>
    <t>Average Per Lunch Income/Expenditure</t>
  </si>
  <si>
    <t>*Other Public Agencies includes WI School for the Deaf, WI School for the Visually Handicapped and the 2R Charter Schools</t>
  </si>
  <si>
    <t xml:space="preserve">Prepared by:  </t>
  </si>
  <si>
    <t>Department of Public Instruction</t>
  </si>
  <si>
    <t>School &amp; Community Nutrition Programs</t>
  </si>
  <si>
    <t xml:space="preserve">Total Claimed: </t>
  </si>
  <si>
    <t xml:space="preserve">Pro-rated Amount  </t>
  </si>
  <si>
    <t>**RCCIs</t>
  </si>
  <si>
    <t>**Residential Child Care Institutions</t>
  </si>
  <si>
    <t>STATE 15 CENT BREAKFAST REIMBURSEMENT:</t>
  </si>
  <si>
    <t xml:space="preserve"> State 15 Cent Breakfast Reimbursement</t>
  </si>
  <si>
    <t>1.   NATIONAL SCHOOL LUNCH PROGRAM</t>
  </si>
  <si>
    <t xml:space="preserve">Average Daily Participation  (ADP) – </t>
  </si>
  <si>
    <t>3.   AFTER SCHOOL SNACK PROGRAM</t>
  </si>
  <si>
    <t>4.   SPECIAL MILK PROGRAM</t>
  </si>
  <si>
    <t>5.   CHILD AND ADULT CARE FOOD PROGRAM</t>
  </si>
  <si>
    <t>8.   ELDERLY NUTRITION IMPROVEMENT PROGRAM (State Program - Section 115.345, WI Stats.)</t>
  </si>
  <si>
    <t>9.   WISCONSIN SCHOOL DAY MILK PROGRAM (State Program - Section 115.345, WI Stats.)</t>
  </si>
  <si>
    <t xml:space="preserve">                                                                                                                                                  TOTAL: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</si>
  <si>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(all lunches)                                                                 </t>
  </si>
  <si>
    <t>FEDERAL REIMBURSEMENT:</t>
  </si>
  <si>
    <t xml:space="preserve">(additional for free and reduced price lunches)      </t>
  </si>
  <si>
    <t xml:space="preserve">     TOTAL FEDERAL REIMBURSEMENT:  </t>
  </si>
  <si>
    <t>* MEAL REIMBURSEMENT PAYMENTS - CHILD CARE CENTERS:</t>
  </si>
  <si>
    <t xml:space="preserve">                                          (INCLUDES CASH IN LIEU OF COMMODITIES)</t>
  </si>
  <si>
    <t xml:space="preserve">MEAL REIMBURSEMENT PAYMENTS - DAY CARE HOMES:   </t>
  </si>
  <si>
    <t xml:space="preserve">ADMINISTRATIVE EXPENSE PAYMENTS - DAY CARE HOMES:                        </t>
  </si>
  <si>
    <t>MEAL REIMBURSEMENT PAYMENTS - ADULT DAY CARE:</t>
  </si>
  <si>
    <t>(based on Annual Financial Reports submitted by agencies)</t>
  </si>
  <si>
    <t xml:space="preserve">                                                                       (INCLUDES CASH IN LIEU OF COMMODITIES)                          </t>
  </si>
  <si>
    <t xml:space="preserve">       Sponsoring Organizations of Homes</t>
  </si>
  <si>
    <t>(pro-rated to $0.04467057 per eligible lunch served last year)</t>
  </si>
  <si>
    <t>*   Includes CACFP Emergency Shelter and After School At Risk Data</t>
  </si>
  <si>
    <t>SCHOOL YEAR 2013-14</t>
  </si>
  <si>
    <t>September 2013- May 2014</t>
  </si>
  <si>
    <t xml:space="preserve">                       Total Student Milk Consumption  (1/2 pints) (2013-14)</t>
  </si>
  <si>
    <t>FFY14 State Administrative Expense Funds Authorization (SAE) (includes SFSP SAE)</t>
  </si>
  <si>
    <t>FFY14 Child and Adult Care Food Program, Audit Fund</t>
  </si>
  <si>
    <t>(pro-rated to 8.875 cents per eligible breakfast served last year)</t>
  </si>
  <si>
    <t>(additional for Performance Based Reimbursement - 6-cent Certification)</t>
  </si>
  <si>
    <t>Provision of free milk is optional for local educational agencies.</t>
  </si>
  <si>
    <r>
      <rPr>
        <b/>
        <sz val="11"/>
        <rFont val="Tahoma"/>
        <family val="2"/>
      </rPr>
      <t>FEDERAL REIMBURSEMENT:</t>
    </r>
    <r>
      <rPr>
        <sz val="11"/>
        <rFont val="Tahoma"/>
        <family val="2"/>
      </rPr>
      <t xml:space="preserve">       </t>
    </r>
  </si>
  <si>
    <r>
      <t xml:space="preserve"> </t>
    </r>
    <r>
      <rPr>
        <b/>
        <u/>
        <sz val="11"/>
        <rFont val="Tahoma"/>
        <family val="2"/>
      </rPr>
      <t>Non-Needy</t>
    </r>
  </si>
  <si>
    <r>
      <t>RCCIs</t>
    </r>
    <r>
      <rPr>
        <b/>
        <sz val="11"/>
        <rFont val="Tahoma"/>
        <family val="2"/>
      </rPr>
      <t xml:space="preserve"> </t>
    </r>
  </si>
  <si>
    <r>
      <t xml:space="preserve">           </t>
    </r>
    <r>
      <rPr>
        <sz val="11"/>
        <rFont val="Tahoma"/>
        <family val="2"/>
      </rPr>
      <t xml:space="preserve"> Expenditures:</t>
    </r>
  </si>
  <si>
    <r>
      <t xml:space="preserve">          </t>
    </r>
    <r>
      <rPr>
        <sz val="11"/>
        <rFont val="Tahoma"/>
        <family val="2"/>
      </rPr>
      <t xml:space="preserve">    Other</t>
    </r>
  </si>
  <si>
    <r>
      <t xml:space="preserve">                   </t>
    </r>
    <r>
      <rPr>
        <u/>
        <sz val="11"/>
        <rFont val="Tahoma"/>
        <family val="2"/>
      </rPr>
      <t>Total Milk Consumption  (1/2 Pints)</t>
    </r>
  </si>
  <si>
    <r>
      <t xml:space="preserve">                            </t>
    </r>
    <r>
      <rPr>
        <b/>
        <sz val="11"/>
        <rFont val="Tahoma"/>
        <family val="2"/>
      </rPr>
      <t>TOTALS</t>
    </r>
  </si>
  <si>
    <r>
      <t xml:space="preserve">   </t>
    </r>
    <r>
      <rPr>
        <b/>
        <u/>
        <sz val="11"/>
        <rFont val="Tahoma"/>
        <family val="2"/>
      </rPr>
      <t>MEALS SERVED IN CHILD CARE CENTERS</t>
    </r>
  </si>
  <si>
    <r>
      <t>Free</t>
    </r>
    <r>
      <rPr>
        <b/>
        <sz val="11"/>
        <rFont val="Tahoma"/>
        <family val="2"/>
      </rPr>
      <t>*</t>
    </r>
  </si>
  <si>
    <r>
      <t xml:space="preserve">6.   **SUMMER FOOD SERVICE PROGRAM FOR CHILDREN </t>
    </r>
    <r>
      <rPr>
        <sz val="11"/>
        <rFont val="Tahoma"/>
        <family val="2"/>
      </rPr>
      <t>(Summer, 2014)</t>
    </r>
  </si>
  <si>
    <r>
      <t xml:space="preserve">         </t>
    </r>
    <r>
      <rPr>
        <b/>
        <u/>
        <sz val="11"/>
        <rFont val="Tahoma"/>
        <family val="2"/>
      </rPr>
      <t>State</t>
    </r>
  </si>
  <si>
    <t>(March 2015/rev. June 2015)</t>
  </si>
  <si>
    <t xml:space="preserve">                                                                                                                        STATE MATCHING PAYMENT:                                                                                  </t>
  </si>
  <si>
    <t xml:space="preserve">                                 Expenditures:</t>
  </si>
  <si>
    <t xml:space="preserve">                            Total Expenditures</t>
  </si>
  <si>
    <t xml:space="preserve">                                      Income</t>
  </si>
  <si>
    <t xml:space="preserve">            Income</t>
  </si>
  <si>
    <t xml:space="preserve">            Total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</si>
</sst>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0.0%"/>
  </numFmts>
  <fonts count="15" x14ac:knownFonts="1">
    <font>
      <sz val="10"/>
      <name val="Arial"/>
    </font>
    <font>
      <sz val="11"/>
      <name val="Tahoma"/>
      <family val="2"/>
    </font>
    <font>
      <sz val="11"/>
      <color rgb="FF1F497D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b/>
      <u/>
      <sz val="11"/>
      <name val="Tahoma"/>
      <family val="2"/>
    </font>
    <font>
      <u/>
      <sz val="11"/>
      <name val="Tahoma"/>
      <family val="2"/>
    </font>
    <font>
      <sz val="11"/>
      <color indexed="48"/>
      <name val="Tahoma"/>
      <family val="2"/>
    </font>
    <font>
      <b/>
      <sz val="11"/>
      <color rgb="FFFF0000"/>
      <name val="Tahoma"/>
      <family val="2"/>
    </font>
    <font>
      <u/>
      <sz val="11"/>
      <color indexed="48"/>
      <name val="Tahoma"/>
      <family val="2"/>
    </font>
    <font>
      <b/>
      <u/>
      <sz val="11"/>
      <color rgb="FFFF0000"/>
      <name val="Tahoma"/>
      <family val="2"/>
    </font>
    <font>
      <b/>
      <sz val="11"/>
      <color indexed="48"/>
      <name val="Tahoma"/>
      <family val="2"/>
    </font>
    <font>
      <b/>
      <u/>
      <sz val="11"/>
      <color indexed="48"/>
      <name val="Tahoma"/>
      <family val="2"/>
    </font>
    <font>
      <u/>
      <sz val="11"/>
      <color rgb="FFFF0000"/>
      <name val="Tahoma"/>
      <family val="2"/>
    </font>
    <font>
      <b/>
      <u val="double"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9" fontId="3" fillId="0" borderId="0" xfId="0" applyNumberFormat="1" applyFont="1" applyFill="1" applyAlignment="1">
      <alignment horizontal="center" vertical="top" wrapText="1"/>
    </xf>
    <xf numFmtId="9" fontId="7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/>
    </xf>
    <xf numFmtId="3" fontId="8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3" fontId="1" fillId="0" borderId="0" xfId="0" applyNumberFormat="1" applyFont="1" applyFill="1" applyAlignment="1">
      <alignment vertical="top" wrapText="1"/>
    </xf>
    <xf numFmtId="10" fontId="1" fillId="0" borderId="0" xfId="0" applyNumberFormat="1" applyFont="1" applyFill="1" applyAlignment="1">
      <alignment vertical="top" wrapText="1"/>
    </xf>
    <xf numFmtId="166" fontId="1" fillId="0" borderId="0" xfId="0" applyNumberFormat="1" applyFont="1" applyFill="1" applyAlignment="1">
      <alignment vertical="top" wrapText="1"/>
    </xf>
    <xf numFmtId="3" fontId="6" fillId="0" borderId="0" xfId="0" applyNumberFormat="1" applyFont="1" applyFill="1" applyAlignment="1">
      <alignment vertical="top" wrapText="1"/>
    </xf>
    <xf numFmtId="166" fontId="6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vertical="top" wrapText="1"/>
    </xf>
    <xf numFmtId="3" fontId="1" fillId="0" borderId="0" xfId="0" applyNumberFormat="1" applyFont="1"/>
    <xf numFmtId="9" fontId="1" fillId="0" borderId="0" xfId="0" applyNumberFormat="1" applyFont="1" applyFill="1" applyAlignment="1">
      <alignment vertical="top" wrapText="1"/>
    </xf>
    <xf numFmtId="9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/>
    <xf numFmtId="3" fontId="3" fillId="0" borderId="0" xfId="0" applyNumberFormat="1" applyFont="1" applyFill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8" fontId="1" fillId="0" borderId="0" xfId="0" applyNumberFormat="1" applyFont="1" applyFill="1" applyAlignment="1">
      <alignment vertical="top" wrapText="1"/>
    </xf>
    <xf numFmtId="8" fontId="7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7" fillId="0" borderId="0" xfId="0" applyFont="1"/>
    <xf numFmtId="6" fontId="3" fillId="0" borderId="0" xfId="0" applyNumberFormat="1" applyFont="1" applyFill="1"/>
    <xf numFmtId="0" fontId="4" fillId="0" borderId="0" xfId="0" applyFont="1" applyFill="1"/>
    <xf numFmtId="6" fontId="5" fillId="0" borderId="0" xfId="0" applyNumberFormat="1" applyFont="1"/>
    <xf numFmtId="0" fontId="3" fillId="0" borderId="0" xfId="0" applyFont="1" applyAlignment="1">
      <alignment horizontal="left"/>
    </xf>
    <xf numFmtId="6" fontId="3" fillId="0" borderId="0" xfId="0" applyNumberFormat="1" applyFont="1"/>
    <xf numFmtId="0" fontId="6" fillId="0" borderId="0" xfId="0" applyFont="1" applyFill="1" applyAlignment="1">
      <alignment vertical="top" wrapText="1"/>
    </xf>
    <xf numFmtId="9" fontId="11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8" fontId="1" fillId="0" borderId="0" xfId="0" applyNumberFormat="1" applyFont="1" applyFill="1" applyAlignment="1">
      <alignment horizontal="right" vertical="top" wrapText="1"/>
    </xf>
    <xf numFmtId="8" fontId="4" fillId="0" borderId="0" xfId="0" applyNumberFormat="1" applyFont="1" applyFill="1" applyAlignment="1">
      <alignment horizontal="right" vertical="top" wrapText="1"/>
    </xf>
    <xf numFmtId="8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4" fontId="1" fillId="0" borderId="0" xfId="0" applyNumberFormat="1" applyFont="1" applyFill="1" applyAlignment="1">
      <alignment horizontal="right" vertical="top" wrapText="1"/>
    </xf>
    <xf numFmtId="164" fontId="6" fillId="0" borderId="0" xfId="0" applyNumberFormat="1" applyFont="1" applyFill="1" applyAlignment="1">
      <alignment horizontal="righ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6" fontId="3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9" fontId="1" fillId="0" borderId="0" xfId="0" applyNumberFormat="1" applyFont="1" applyAlignment="1">
      <alignment vertical="top" wrapText="1"/>
    </xf>
    <xf numFmtId="0" fontId="11" fillId="0" borderId="0" xfId="0" applyFont="1"/>
    <xf numFmtId="3" fontId="7" fillId="0" borderId="0" xfId="0" applyNumberFormat="1" applyFont="1" applyAlignment="1">
      <alignment vertical="top" wrapText="1"/>
    </xf>
    <xf numFmtId="0" fontId="12" fillId="0" borderId="0" xfId="0" applyFont="1" applyAlignment="1">
      <alignment vertical="top" wrapText="1"/>
    </xf>
    <xf numFmtId="3" fontId="11" fillId="0" borderId="0" xfId="0" applyNumberFormat="1" applyFont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8" fillId="0" borderId="0" xfId="0" applyFont="1" applyFill="1"/>
    <xf numFmtId="0" fontId="4" fillId="0" borderId="0" xfId="0" applyFont="1" applyFill="1" applyAlignment="1">
      <alignment horizontal="left"/>
    </xf>
    <xf numFmtId="6" fontId="3" fillId="0" borderId="0" xfId="0" applyNumberFormat="1" applyFont="1" applyFill="1" applyAlignment="1">
      <alignment vertical="top" wrapText="1"/>
    </xf>
    <xf numFmtId="0" fontId="4" fillId="0" borderId="0" xfId="0" applyFont="1" applyFill="1" applyAlignment="1"/>
    <xf numFmtId="0" fontId="1" fillId="0" borderId="0" xfId="0" applyFont="1" applyAlignment="1"/>
    <xf numFmtId="6" fontId="3" fillId="0" borderId="0" xfId="0" applyNumberFormat="1" applyFont="1" applyAlignment="1">
      <alignment vertical="top"/>
    </xf>
    <xf numFmtId="0" fontId="4" fillId="0" borderId="0" xfId="0" applyFont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3" fontId="13" fillId="0" borderId="0" xfId="0" applyNumberFormat="1" applyFont="1" applyAlignment="1">
      <alignment horizontal="right" vertical="top" wrapText="1"/>
    </xf>
    <xf numFmtId="6" fontId="1" fillId="0" borderId="0" xfId="0" applyNumberFormat="1" applyFont="1" applyAlignment="1">
      <alignment vertical="top" wrapText="1"/>
    </xf>
    <xf numFmtId="6" fontId="5" fillId="0" borderId="0" xfId="0" applyNumberFormat="1" applyFont="1" applyAlignment="1">
      <alignment vertical="top" wrapText="1"/>
    </xf>
    <xf numFmtId="0" fontId="11" fillId="0" borderId="0" xfId="0" applyFont="1" applyFill="1"/>
    <xf numFmtId="6" fontId="1" fillId="0" borderId="0" xfId="0" applyNumberFormat="1" applyFont="1" applyFill="1" applyAlignment="1">
      <alignment vertical="top" wrapText="1"/>
    </xf>
    <xf numFmtId="6" fontId="7" fillId="0" borderId="0" xfId="0" applyNumberFormat="1" applyFont="1" applyAlignment="1">
      <alignment vertical="top" wrapText="1"/>
    </xf>
    <xf numFmtId="6" fontId="6" fillId="0" borderId="0" xfId="0" applyNumberFormat="1" applyFont="1" applyFill="1" applyAlignment="1">
      <alignment vertical="top" wrapText="1"/>
    </xf>
    <xf numFmtId="6" fontId="9" fillId="0" borderId="0" xfId="0" applyNumberFormat="1" applyFont="1" applyAlignment="1">
      <alignment vertical="top" wrapText="1"/>
    </xf>
    <xf numFmtId="6" fontId="11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8" fontId="3" fillId="0" borderId="0" xfId="0" applyNumberFormat="1" applyFont="1" applyAlignment="1">
      <alignment vertical="top" wrapText="1"/>
    </xf>
    <xf numFmtId="8" fontId="11" fillId="0" borderId="0" xfId="0" applyNumberFormat="1" applyFont="1" applyAlignment="1">
      <alignment vertical="top" wrapText="1"/>
    </xf>
    <xf numFmtId="0" fontId="3" fillId="0" borderId="0" xfId="0" applyFont="1" applyAlignment="1"/>
    <xf numFmtId="0" fontId="6" fillId="0" borderId="1" xfId="0" applyFont="1" applyBorder="1" applyAlignment="1">
      <alignment vertical="top" wrapText="1"/>
    </xf>
    <xf numFmtId="6" fontId="6" fillId="0" borderId="0" xfId="0" applyNumberFormat="1" applyFont="1" applyAlignment="1">
      <alignment vertical="top" wrapText="1"/>
    </xf>
    <xf numFmtId="6" fontId="8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/>
    </xf>
    <xf numFmtId="8" fontId="3" fillId="0" borderId="0" xfId="0" applyNumberFormat="1" applyFont="1" applyAlignment="1">
      <alignment horizontal="right"/>
    </xf>
    <xf numFmtId="8" fontId="1" fillId="0" borderId="0" xfId="0" applyNumberFormat="1" applyFont="1"/>
    <xf numFmtId="3" fontId="6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 vertical="top" wrapText="1"/>
    </xf>
    <xf numFmtId="165" fontId="1" fillId="0" borderId="0" xfId="0" applyNumberFormat="1" applyFont="1" applyAlignment="1"/>
    <xf numFmtId="165" fontId="1" fillId="0" borderId="0" xfId="0" applyNumberFormat="1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6" fontId="14" fillId="0" borderId="0" xfId="0" applyNumberFormat="1" applyFont="1" applyAlignment="1">
      <alignment vertical="top"/>
    </xf>
    <xf numFmtId="6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6" fontId="5" fillId="0" borderId="0" xfId="0" applyNumberFormat="1" applyFont="1" applyAlignment="1">
      <alignment horizontal="right"/>
    </xf>
    <xf numFmtId="6" fontId="10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3" fontId="3" fillId="0" borderId="0" xfId="0" applyNumberFormat="1" applyFont="1" applyFill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6" fontId="3" fillId="0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Alignment="1">
      <alignment horizontal="right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top" wrapText="1"/>
    </xf>
    <xf numFmtId="6" fontId="3" fillId="0" borderId="0" xfId="0" applyNumberFormat="1" applyFont="1" applyFill="1" applyAlignment="1">
      <alignment vertical="top" wrapText="1"/>
    </xf>
    <xf numFmtId="6" fontId="5" fillId="0" borderId="0" xfId="0" applyNumberFormat="1" applyFont="1" applyFill="1" applyAlignment="1">
      <alignment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7"/>
  <sheetViews>
    <sheetView tabSelected="1" zoomScaleNormal="100" workbookViewId="0">
      <selection activeCell="G287" sqref="G287"/>
    </sheetView>
  </sheetViews>
  <sheetFormatPr defaultColWidth="9.140625" defaultRowHeight="14.25" x14ac:dyDescent="0.2"/>
  <cols>
    <col min="1" max="1" width="36" style="2" customWidth="1"/>
    <col min="2" max="2" width="18.28515625" style="2" customWidth="1"/>
    <col min="3" max="3" width="9.28515625" style="2" customWidth="1"/>
    <col min="4" max="4" width="13.42578125" style="2" customWidth="1"/>
    <col min="5" max="5" width="7.7109375" style="2" customWidth="1"/>
    <col min="6" max="6" width="20.42578125" style="2" customWidth="1"/>
    <col min="7" max="7" width="9.42578125" style="2" customWidth="1"/>
    <col min="8" max="8" width="17.7109375" style="2" customWidth="1"/>
    <col min="9" max="9" width="10.7109375" style="2" customWidth="1"/>
    <col min="10" max="10" width="9.140625" style="2" hidden="1" customWidth="1"/>
    <col min="11" max="11" width="14.42578125" style="2" customWidth="1"/>
    <col min="12" max="16384" width="9.140625" style="2"/>
  </cols>
  <sheetData>
    <row r="1" spans="1:11" x14ac:dyDescent="0.2">
      <c r="A1" s="4"/>
    </row>
    <row r="2" spans="1:11" x14ac:dyDescent="0.2">
      <c r="A2" s="172" t="s">
        <v>0</v>
      </c>
      <c r="B2" s="151"/>
      <c r="C2" s="151"/>
      <c r="D2" s="151"/>
      <c r="E2" s="151"/>
      <c r="F2" s="151"/>
      <c r="G2" s="151"/>
      <c r="H2" s="151"/>
      <c r="I2" s="151"/>
    </row>
    <row r="3" spans="1:11" x14ac:dyDescent="0.2">
      <c r="A3" s="172" t="s">
        <v>1</v>
      </c>
      <c r="B3" s="151"/>
      <c r="C3" s="151"/>
      <c r="D3" s="151"/>
      <c r="E3" s="151"/>
      <c r="F3" s="151"/>
      <c r="G3" s="151"/>
      <c r="H3" s="151"/>
      <c r="I3" s="151"/>
    </row>
    <row r="4" spans="1:11" x14ac:dyDescent="0.2">
      <c r="A4" s="172" t="s">
        <v>138</v>
      </c>
      <c r="B4" s="151"/>
      <c r="C4" s="151"/>
      <c r="D4" s="151"/>
      <c r="E4" s="151"/>
      <c r="F4" s="151"/>
      <c r="G4" s="151"/>
      <c r="H4" s="151"/>
      <c r="I4" s="151"/>
      <c r="K4" s="5"/>
    </row>
    <row r="5" spans="1:11" x14ac:dyDescent="0.2">
      <c r="A5" s="4"/>
    </row>
    <row r="6" spans="1:11" x14ac:dyDescent="0.2">
      <c r="A6" s="4"/>
    </row>
    <row r="7" spans="1:11" x14ac:dyDescent="0.2">
      <c r="A7" s="6" t="s">
        <v>116</v>
      </c>
      <c r="B7" s="7"/>
      <c r="C7" s="7"/>
      <c r="D7" s="7"/>
      <c r="E7" s="7"/>
      <c r="F7" s="7"/>
      <c r="G7" s="7"/>
      <c r="H7" s="7"/>
    </row>
    <row r="8" spans="1:11" x14ac:dyDescent="0.2">
      <c r="A8" s="6"/>
      <c r="B8" s="7"/>
      <c r="C8" s="7"/>
      <c r="D8" s="7"/>
      <c r="E8" s="7"/>
      <c r="F8" s="7"/>
      <c r="G8" s="7"/>
      <c r="H8" s="7"/>
    </row>
    <row r="9" spans="1:11" ht="13.5" customHeight="1" x14ac:dyDescent="0.2">
      <c r="A9" s="173"/>
      <c r="B9" s="8" t="s">
        <v>2</v>
      </c>
      <c r="C9" s="8"/>
      <c r="D9" s="8" t="s">
        <v>3</v>
      </c>
      <c r="E9" s="8"/>
      <c r="F9" s="8" t="s">
        <v>4</v>
      </c>
      <c r="G9" s="9"/>
      <c r="H9" s="7"/>
    </row>
    <row r="10" spans="1:11" x14ac:dyDescent="0.2">
      <c r="A10" s="173"/>
      <c r="B10" s="10" t="s">
        <v>5</v>
      </c>
      <c r="C10" s="10"/>
      <c r="D10" s="10" t="s">
        <v>6</v>
      </c>
      <c r="E10" s="10"/>
      <c r="F10" s="10" t="s">
        <v>5</v>
      </c>
      <c r="G10" s="11"/>
      <c r="H10" s="7"/>
    </row>
    <row r="11" spans="1:11" x14ac:dyDescent="0.2">
      <c r="A11" s="12"/>
      <c r="B11" s="12"/>
      <c r="C11" s="12"/>
      <c r="D11" s="12"/>
      <c r="E11" s="12"/>
      <c r="F11" s="12"/>
      <c r="G11" s="12"/>
      <c r="H11" s="7"/>
    </row>
    <row r="12" spans="1:11" ht="20.25" customHeight="1" x14ac:dyDescent="0.2">
      <c r="A12" s="13" t="s">
        <v>46</v>
      </c>
      <c r="B12" s="9">
        <v>414</v>
      </c>
      <c r="C12" s="9"/>
      <c r="D12" s="9">
        <v>2034</v>
      </c>
      <c r="E12" s="13"/>
      <c r="F12" s="14">
        <f>B12/425</f>
        <v>0.97411764705882353</v>
      </c>
      <c r="G12" s="15"/>
      <c r="H12" s="7"/>
    </row>
    <row r="13" spans="1:11" ht="18" customHeight="1" x14ac:dyDescent="0.2">
      <c r="A13" s="13" t="s">
        <v>103</v>
      </c>
      <c r="B13" s="9">
        <v>24</v>
      </c>
      <c r="C13" s="9"/>
      <c r="D13" s="9">
        <v>27</v>
      </c>
      <c r="E13" s="16"/>
      <c r="F13" s="17"/>
      <c r="G13" s="18"/>
      <c r="H13" s="7"/>
    </row>
    <row r="14" spans="1:11" ht="18" customHeight="1" x14ac:dyDescent="0.2">
      <c r="A14" s="13" t="s">
        <v>11</v>
      </c>
      <c r="B14" s="9">
        <v>342</v>
      </c>
      <c r="C14" s="9"/>
      <c r="D14" s="9">
        <v>402</v>
      </c>
      <c r="E14" s="16"/>
      <c r="F14" s="14">
        <f>B14/950</f>
        <v>0.36</v>
      </c>
      <c r="G14" s="15"/>
      <c r="H14" s="7"/>
    </row>
    <row r="15" spans="1:11" ht="18" customHeight="1" x14ac:dyDescent="0.2">
      <c r="A15" s="19" t="s">
        <v>112</v>
      </c>
      <c r="B15" s="138">
        <v>33</v>
      </c>
      <c r="C15" s="139"/>
      <c r="D15" s="138">
        <v>47</v>
      </c>
      <c r="E15" s="20"/>
      <c r="F15" s="21"/>
      <c r="G15" s="12"/>
      <c r="H15" s="7"/>
    </row>
    <row r="16" spans="1:11" x14ac:dyDescent="0.2">
      <c r="A16" s="22" t="s">
        <v>77</v>
      </c>
      <c r="B16" s="8">
        <f>SUM(B12:B15)</f>
        <v>813</v>
      </c>
      <c r="C16" s="8"/>
      <c r="D16" s="135">
        <f>SUM(D12:D15)</f>
        <v>2510</v>
      </c>
      <c r="E16" s="25"/>
      <c r="F16" s="21"/>
      <c r="G16" s="12"/>
      <c r="H16" s="7"/>
    </row>
    <row r="17" spans="1:9" x14ac:dyDescent="0.2">
      <c r="A17" s="7"/>
      <c r="B17" s="7"/>
      <c r="C17" s="7"/>
      <c r="D17" s="7"/>
      <c r="E17" s="7"/>
      <c r="F17" s="7"/>
      <c r="G17" s="7"/>
      <c r="H17" s="7"/>
    </row>
    <row r="18" spans="1:9" x14ac:dyDescent="0.2">
      <c r="A18" s="7" t="s">
        <v>106</v>
      </c>
      <c r="B18" s="7"/>
      <c r="C18" s="7"/>
      <c r="D18" s="7"/>
      <c r="E18" s="7"/>
      <c r="F18" s="7"/>
      <c r="G18" s="7"/>
      <c r="H18" s="7"/>
    </row>
    <row r="19" spans="1:9" x14ac:dyDescent="0.2">
      <c r="A19" s="7" t="s">
        <v>113</v>
      </c>
      <c r="B19" s="7"/>
      <c r="C19" s="7"/>
      <c r="D19" s="7"/>
      <c r="E19" s="7"/>
      <c r="F19" s="7"/>
      <c r="G19" s="7"/>
      <c r="H19" s="7"/>
    </row>
    <row r="20" spans="1:9" x14ac:dyDescent="0.2">
      <c r="A20" s="7"/>
      <c r="B20" s="7"/>
      <c r="C20" s="7"/>
      <c r="D20" s="7"/>
      <c r="E20" s="7"/>
      <c r="F20" s="7"/>
      <c r="G20" s="7"/>
      <c r="H20" s="7"/>
    </row>
    <row r="21" spans="1:9" x14ac:dyDescent="0.2">
      <c r="A21" s="26" t="s">
        <v>98</v>
      </c>
      <c r="B21" s="6"/>
      <c r="C21" s="6"/>
      <c r="D21" s="6"/>
      <c r="E21" s="6"/>
      <c r="F21" s="6"/>
      <c r="G21" s="6"/>
      <c r="H21" s="6"/>
    </row>
    <row r="22" spans="1:9" ht="28.5" x14ac:dyDescent="0.2">
      <c r="A22" s="6"/>
      <c r="B22" s="10" t="s">
        <v>8</v>
      </c>
      <c r="C22" s="10"/>
      <c r="D22" s="10" t="s">
        <v>9</v>
      </c>
      <c r="E22" s="10"/>
      <c r="F22" s="10" t="s">
        <v>90</v>
      </c>
      <c r="G22" s="8"/>
      <c r="H22" s="26" t="s">
        <v>89</v>
      </c>
    </row>
    <row r="23" spans="1:9" x14ac:dyDescent="0.2">
      <c r="A23" s="12"/>
      <c r="B23" s="12"/>
      <c r="C23" s="12"/>
      <c r="D23" s="12"/>
      <c r="E23" s="12"/>
      <c r="F23" s="12"/>
      <c r="G23" s="12"/>
      <c r="H23" s="12"/>
    </row>
    <row r="24" spans="1:9" x14ac:dyDescent="0.2">
      <c r="A24" s="13" t="s">
        <v>10</v>
      </c>
      <c r="B24" s="27">
        <v>36917481</v>
      </c>
      <c r="C24" s="28">
        <f>B24/H24</f>
        <v>0.44899886003427075</v>
      </c>
      <c r="D24" s="27">
        <v>5650344</v>
      </c>
      <c r="E24" s="28">
        <f>D24/H24</f>
        <v>6.8720777964278806E-2</v>
      </c>
      <c r="F24" s="27">
        <v>39653945</v>
      </c>
      <c r="G24" s="28">
        <f>F24/H24</f>
        <v>0.48228036200145047</v>
      </c>
      <c r="H24" s="24">
        <f>B24+D24+F24</f>
        <v>82221770</v>
      </c>
    </row>
    <row r="25" spans="1:9" x14ac:dyDescent="0.2">
      <c r="A25" s="13" t="s">
        <v>11</v>
      </c>
      <c r="B25" s="27">
        <v>3471845</v>
      </c>
      <c r="C25" s="29">
        <f>B25/H25</f>
        <v>0.47043785329298843</v>
      </c>
      <c r="D25" s="27">
        <v>386381</v>
      </c>
      <c r="E25" s="29">
        <f>D25/H25</f>
        <v>5.2354943320683425E-2</v>
      </c>
      <c r="F25" s="27">
        <v>3521803</v>
      </c>
      <c r="G25" s="29">
        <f>F25/H25</f>
        <v>0.47720720338632816</v>
      </c>
      <c r="H25" s="24">
        <f>B25+D25+F25</f>
        <v>7380029</v>
      </c>
    </row>
    <row r="26" spans="1:9" x14ac:dyDescent="0.2">
      <c r="A26" s="13" t="s">
        <v>96</v>
      </c>
      <c r="B26" s="30">
        <v>18368</v>
      </c>
      <c r="C26" s="31">
        <f>B26/H26</f>
        <v>5.1914869562759675E-2</v>
      </c>
      <c r="D26" s="30">
        <v>578</v>
      </c>
      <c r="E26" s="31">
        <f>D26/H26</f>
        <v>1.6336451767898024E-3</v>
      </c>
      <c r="F26" s="30">
        <v>334864</v>
      </c>
      <c r="G26" s="31">
        <f>F26/H26</f>
        <v>0.94645148526045053</v>
      </c>
      <c r="H26" s="32">
        <f>B26+D26+F26</f>
        <v>353810</v>
      </c>
    </row>
    <row r="27" spans="1:9" x14ac:dyDescent="0.2">
      <c r="A27" s="22" t="s">
        <v>77</v>
      </c>
      <c r="B27" s="24">
        <f>SUM(B24:B26)</f>
        <v>40407694</v>
      </c>
      <c r="C27" s="24"/>
      <c r="D27" s="24">
        <f>SUM(D24:D26)</f>
        <v>6037303</v>
      </c>
      <c r="E27" s="24">
        <f>SUM(E24:E26)</f>
        <v>0.12270936646175204</v>
      </c>
      <c r="F27" s="24">
        <f>SUM(F24:F26)</f>
        <v>43510612</v>
      </c>
      <c r="G27" s="24"/>
      <c r="H27" s="24">
        <f>SUM(H24:H26)</f>
        <v>89955609</v>
      </c>
      <c r="I27" s="33"/>
    </row>
    <row r="28" spans="1:9" x14ac:dyDescent="0.2">
      <c r="A28" s="12"/>
      <c r="B28" s="29">
        <f>B27/H27</f>
        <v>0.44919593618670295</v>
      </c>
      <c r="C28" s="34"/>
      <c r="D28" s="29">
        <f>D27/H27</f>
        <v>6.711424742841772E-2</v>
      </c>
      <c r="E28" s="34"/>
      <c r="F28" s="29">
        <f>ROUNDUP(F27/H27,4)</f>
        <v>0.48369999999999996</v>
      </c>
      <c r="G28" s="34"/>
      <c r="H28" s="35">
        <f>B28+D28+F28</f>
        <v>1.0000101836151207</v>
      </c>
    </row>
    <row r="29" spans="1:9" x14ac:dyDescent="0.2">
      <c r="A29" s="7"/>
      <c r="B29" s="7"/>
      <c r="C29" s="7"/>
      <c r="D29" s="7"/>
      <c r="E29" s="7"/>
      <c r="F29" s="7"/>
      <c r="G29" s="7"/>
      <c r="H29" s="7"/>
    </row>
    <row r="30" spans="1:9" x14ac:dyDescent="0.2">
      <c r="A30" s="36" t="s">
        <v>139</v>
      </c>
      <c r="B30" s="37"/>
      <c r="C30" s="7"/>
      <c r="D30" s="7"/>
      <c r="E30" s="7"/>
      <c r="F30" s="7"/>
      <c r="G30" s="7"/>
      <c r="H30" s="7"/>
    </row>
    <row r="31" spans="1:9" x14ac:dyDescent="0.2">
      <c r="A31" s="36" t="s">
        <v>117</v>
      </c>
      <c r="B31" s="38">
        <v>518611</v>
      </c>
      <c r="C31" s="7"/>
      <c r="D31" s="7"/>
      <c r="E31" s="7"/>
      <c r="F31" s="7"/>
      <c r="G31" s="7"/>
      <c r="H31" s="7"/>
    </row>
    <row r="34" spans="1:8" x14ac:dyDescent="0.2">
      <c r="A34" s="175" t="s">
        <v>105</v>
      </c>
      <c r="B34" s="141"/>
      <c r="C34" s="1" t="s">
        <v>133</v>
      </c>
      <c r="D34" s="1"/>
      <c r="E34" s="1"/>
      <c r="F34" s="1"/>
      <c r="G34" s="1"/>
    </row>
    <row r="36" spans="1:8" ht="28.5" x14ac:dyDescent="0.2">
      <c r="A36" s="39"/>
      <c r="B36" s="40" t="s">
        <v>10</v>
      </c>
      <c r="C36" s="41"/>
      <c r="D36" s="40" t="s">
        <v>11</v>
      </c>
      <c r="E36" s="42"/>
    </row>
    <row r="37" spans="1:8" x14ac:dyDescent="0.2">
      <c r="A37" s="39"/>
      <c r="B37" s="39"/>
      <c r="C37" s="39"/>
      <c r="D37" s="39"/>
      <c r="E37" s="43"/>
    </row>
    <row r="38" spans="1:8" x14ac:dyDescent="0.2">
      <c r="A38" s="77" t="s">
        <v>161</v>
      </c>
      <c r="B38" s="44">
        <v>2.95</v>
      </c>
      <c r="C38" s="44"/>
      <c r="D38" s="44">
        <v>5.12</v>
      </c>
      <c r="E38" s="45"/>
    </row>
    <row r="39" spans="1:8" ht="28.5" x14ac:dyDescent="0.2">
      <c r="A39" s="75" t="s">
        <v>159</v>
      </c>
      <c r="B39" s="12"/>
      <c r="C39" s="12"/>
      <c r="D39" s="12"/>
      <c r="E39" s="18"/>
    </row>
    <row r="40" spans="1:8" x14ac:dyDescent="0.2">
      <c r="A40" s="75" t="s">
        <v>12</v>
      </c>
      <c r="B40" s="44">
        <v>1.27</v>
      </c>
      <c r="C40" s="44"/>
      <c r="D40" s="44">
        <v>2.15</v>
      </c>
      <c r="E40" s="18"/>
    </row>
    <row r="41" spans="1:8" x14ac:dyDescent="0.2">
      <c r="A41" s="75" t="s">
        <v>13</v>
      </c>
      <c r="B41" s="46">
        <v>1.1200000000000001</v>
      </c>
      <c r="C41" s="12"/>
      <c r="D41" s="46">
        <v>4.4800000000000004</v>
      </c>
      <c r="E41" s="18"/>
    </row>
    <row r="42" spans="1:8" x14ac:dyDescent="0.2">
      <c r="A42" s="75" t="s">
        <v>14</v>
      </c>
      <c r="B42" s="46">
        <v>0.06</v>
      </c>
      <c r="C42" s="12"/>
      <c r="D42" s="46">
        <v>0.05</v>
      </c>
      <c r="E42" s="18"/>
    </row>
    <row r="43" spans="1:8" x14ac:dyDescent="0.2">
      <c r="A43" s="75" t="s">
        <v>15</v>
      </c>
      <c r="B43" s="46">
        <v>0.49</v>
      </c>
      <c r="C43" s="12"/>
      <c r="D43" s="46">
        <v>0.42</v>
      </c>
      <c r="E43" s="18"/>
    </row>
    <row r="44" spans="1:8" x14ac:dyDescent="0.2">
      <c r="A44" s="75" t="s">
        <v>16</v>
      </c>
      <c r="B44" s="47">
        <v>0.14000000000000001</v>
      </c>
      <c r="C44" s="12"/>
      <c r="D44" s="47">
        <v>0.2</v>
      </c>
      <c r="E44" s="18"/>
    </row>
    <row r="45" spans="1:8" x14ac:dyDescent="0.2">
      <c r="A45" s="84" t="s">
        <v>160</v>
      </c>
      <c r="B45" s="44">
        <f>SUM(B40:B44)</f>
        <v>3.0800000000000005</v>
      </c>
      <c r="C45" s="44"/>
      <c r="D45" s="44">
        <f>SUM(D40:D44)</f>
        <v>7.3000000000000007</v>
      </c>
      <c r="E45" s="45"/>
    </row>
    <row r="46" spans="1:8" x14ac:dyDescent="0.2">
      <c r="A46" s="43"/>
      <c r="B46" s="43"/>
      <c r="C46" s="43"/>
      <c r="D46" s="43"/>
      <c r="E46" s="43"/>
    </row>
    <row r="47" spans="1:8" x14ac:dyDescent="0.2">
      <c r="B47" s="48" t="s">
        <v>17</v>
      </c>
      <c r="C47" s="48"/>
      <c r="H47" s="120"/>
    </row>
    <row r="48" spans="1:8" x14ac:dyDescent="0.2">
      <c r="A48" s="142" t="s">
        <v>146</v>
      </c>
      <c r="B48" s="142"/>
      <c r="C48" s="142"/>
      <c r="D48" s="142"/>
      <c r="E48" s="142"/>
      <c r="F48" s="142"/>
      <c r="H48" s="127">
        <v>25799307.68</v>
      </c>
    </row>
    <row r="49" spans="1:8" x14ac:dyDescent="0.2">
      <c r="A49" s="144" t="s">
        <v>124</v>
      </c>
      <c r="B49" s="144"/>
      <c r="C49" s="144"/>
      <c r="D49" s="144"/>
      <c r="E49" s="144"/>
      <c r="F49" s="144"/>
      <c r="H49" s="128"/>
    </row>
    <row r="50" spans="1:8" x14ac:dyDescent="0.2">
      <c r="A50" s="141" t="s">
        <v>125</v>
      </c>
      <c r="B50" s="141"/>
      <c r="C50" s="141"/>
      <c r="D50" s="141"/>
      <c r="E50" s="141"/>
      <c r="F50" s="141"/>
      <c r="H50" s="127">
        <v>128887053.55</v>
      </c>
    </row>
    <row r="51" spans="1:8" x14ac:dyDescent="0.2">
      <c r="A51" s="147" t="s">
        <v>126</v>
      </c>
      <c r="B51" s="147"/>
      <c r="C51" s="147"/>
      <c r="D51" s="147"/>
      <c r="E51" s="147"/>
      <c r="F51" s="147"/>
      <c r="H51" s="129"/>
    </row>
    <row r="52" spans="1:8" x14ac:dyDescent="0.2">
      <c r="A52" s="141" t="s">
        <v>125</v>
      </c>
      <c r="B52" s="141"/>
      <c r="C52" s="141"/>
      <c r="D52" s="141"/>
      <c r="E52" s="141"/>
      <c r="F52" s="141"/>
      <c r="H52" s="129"/>
    </row>
    <row r="53" spans="1:8" x14ac:dyDescent="0.2">
      <c r="A53" s="142" t="s">
        <v>144</v>
      </c>
      <c r="B53" s="142"/>
      <c r="C53" s="142"/>
      <c r="D53" s="142"/>
      <c r="E53" s="142"/>
      <c r="F53" s="142"/>
      <c r="H53" s="133">
        <v>4892644</v>
      </c>
    </row>
    <row r="54" spans="1:8" x14ac:dyDescent="0.2">
      <c r="A54" s="148" t="s">
        <v>158</v>
      </c>
      <c r="B54" s="148"/>
      <c r="C54" s="148"/>
      <c r="D54" s="148"/>
      <c r="E54" s="148"/>
      <c r="F54" s="148"/>
      <c r="H54" s="130">
        <v>4156064</v>
      </c>
    </row>
    <row r="55" spans="1:8" x14ac:dyDescent="0.2">
      <c r="A55" s="52"/>
      <c r="B55" s="142" t="s">
        <v>136</v>
      </c>
      <c r="C55" s="142"/>
      <c r="D55" s="142"/>
      <c r="E55" s="142"/>
      <c r="F55" s="142"/>
      <c r="H55" s="131"/>
    </row>
    <row r="56" spans="1:8" x14ac:dyDescent="0.2">
      <c r="A56" s="149" t="s">
        <v>123</v>
      </c>
      <c r="B56" s="144"/>
      <c r="C56" s="144"/>
      <c r="D56" s="144"/>
      <c r="E56" s="144"/>
      <c r="F56" s="144"/>
      <c r="H56" s="132">
        <f>SUM(H48:H54)</f>
        <v>163735069.22999999</v>
      </c>
    </row>
    <row r="58" spans="1:8" x14ac:dyDescent="0.2">
      <c r="A58" s="145" t="s">
        <v>54</v>
      </c>
      <c r="B58" s="146"/>
      <c r="C58" s="7"/>
      <c r="D58" s="7"/>
      <c r="E58" s="7"/>
      <c r="F58" s="7"/>
      <c r="G58" s="7"/>
      <c r="H58" s="7"/>
    </row>
    <row r="59" spans="1:8" x14ac:dyDescent="0.2">
      <c r="A59" s="7"/>
      <c r="B59" s="6"/>
      <c r="C59" s="6"/>
      <c r="D59" s="7"/>
      <c r="E59" s="7"/>
      <c r="F59" s="7"/>
      <c r="G59" s="7"/>
      <c r="H59" s="7"/>
    </row>
    <row r="60" spans="1:8" x14ac:dyDescent="0.2">
      <c r="A60" s="174"/>
      <c r="B60" s="8" t="s">
        <v>2</v>
      </c>
      <c r="C60" s="8"/>
      <c r="D60" s="8" t="s">
        <v>3</v>
      </c>
      <c r="E60" s="8"/>
      <c r="F60" s="8" t="s">
        <v>4</v>
      </c>
      <c r="G60" s="12"/>
      <c r="H60" s="7"/>
    </row>
    <row r="61" spans="1:8" x14ac:dyDescent="0.2">
      <c r="A61" s="174"/>
      <c r="B61" s="10" t="s">
        <v>5</v>
      </c>
      <c r="C61" s="10"/>
      <c r="D61" s="10" t="s">
        <v>6</v>
      </c>
      <c r="E61" s="10"/>
      <c r="F61" s="10" t="s">
        <v>5</v>
      </c>
      <c r="G61" s="54"/>
      <c r="H61" s="7"/>
    </row>
    <row r="62" spans="1:8" x14ac:dyDescent="0.2">
      <c r="A62" s="23" t="s">
        <v>18</v>
      </c>
      <c r="B62" s="23"/>
      <c r="C62" s="23"/>
      <c r="D62" s="23"/>
      <c r="E62" s="23"/>
      <c r="F62" s="23"/>
      <c r="G62" s="23"/>
      <c r="H62" s="7"/>
    </row>
    <row r="63" spans="1:8" x14ac:dyDescent="0.2">
      <c r="A63" s="13" t="s">
        <v>46</v>
      </c>
      <c r="B63" s="9">
        <v>355</v>
      </c>
      <c r="C63" s="8"/>
      <c r="D63" s="137">
        <v>1703</v>
      </c>
      <c r="E63" s="24"/>
      <c r="F63" s="14">
        <f>B63/425</f>
        <v>0.83529411764705885</v>
      </c>
      <c r="G63" s="55"/>
      <c r="H63" s="7"/>
    </row>
    <row r="64" spans="1:8" x14ac:dyDescent="0.2">
      <c r="A64" s="13" t="s">
        <v>97</v>
      </c>
      <c r="B64" s="9">
        <v>19</v>
      </c>
      <c r="C64" s="8"/>
      <c r="D64" s="9">
        <v>22</v>
      </c>
      <c r="E64" s="12"/>
      <c r="F64" s="8" t="s">
        <v>19</v>
      </c>
      <c r="G64" s="56"/>
      <c r="H64" s="7"/>
    </row>
    <row r="65" spans="1:9" x14ac:dyDescent="0.2">
      <c r="A65" s="13" t="s">
        <v>11</v>
      </c>
      <c r="B65" s="9">
        <v>110</v>
      </c>
      <c r="C65" s="9"/>
      <c r="D65" s="9">
        <v>131</v>
      </c>
      <c r="E65" s="23"/>
      <c r="F65" s="14">
        <f>B65/950</f>
        <v>0.11578947368421053</v>
      </c>
      <c r="G65" s="55"/>
      <c r="H65" s="7"/>
    </row>
    <row r="66" spans="1:9" x14ac:dyDescent="0.2">
      <c r="A66" s="13" t="s">
        <v>96</v>
      </c>
      <c r="B66" s="11">
        <v>33</v>
      </c>
      <c r="C66" s="8"/>
      <c r="D66" s="11">
        <v>49</v>
      </c>
      <c r="E66" s="23"/>
      <c r="F66" s="23"/>
      <c r="G66" s="23"/>
      <c r="H66" s="7"/>
    </row>
    <row r="67" spans="1:9" x14ac:dyDescent="0.2">
      <c r="A67" s="22" t="s">
        <v>77</v>
      </c>
      <c r="B67" s="8">
        <f>SUM(B63:B66)</f>
        <v>517</v>
      </c>
      <c r="C67" s="8"/>
      <c r="D67" s="135">
        <f>SUM(D63:D66)</f>
        <v>1905</v>
      </c>
      <c r="E67" s="24"/>
      <c r="F67" s="23"/>
      <c r="G67" s="23"/>
      <c r="H67" s="7"/>
    </row>
    <row r="68" spans="1:9" x14ac:dyDescent="0.2">
      <c r="A68" s="6"/>
      <c r="B68" s="7"/>
      <c r="C68" s="7"/>
      <c r="D68" s="7"/>
      <c r="E68" s="7"/>
      <c r="F68" s="7"/>
      <c r="G68" s="7"/>
      <c r="H68" s="7"/>
    </row>
    <row r="69" spans="1:9" x14ac:dyDescent="0.2">
      <c r="A69" s="7"/>
      <c r="B69" s="7"/>
      <c r="C69" s="7"/>
      <c r="D69" s="7"/>
      <c r="E69" s="7"/>
      <c r="F69" s="7"/>
      <c r="G69" s="7"/>
      <c r="H69" s="7"/>
    </row>
    <row r="70" spans="1:9" x14ac:dyDescent="0.2">
      <c r="A70" s="57" t="s">
        <v>99</v>
      </c>
      <c r="B70" s="6"/>
      <c r="C70" s="6"/>
      <c r="D70" s="6"/>
      <c r="E70" s="6"/>
      <c r="F70" s="6"/>
      <c r="G70" s="6"/>
      <c r="H70" s="6"/>
    </row>
    <row r="71" spans="1:9" ht="28.5" x14ac:dyDescent="0.2">
      <c r="A71" s="23"/>
      <c r="B71" s="8" t="s">
        <v>147</v>
      </c>
      <c r="C71" s="23"/>
      <c r="D71" s="10" t="s">
        <v>9</v>
      </c>
      <c r="E71" s="58"/>
      <c r="F71" s="10" t="s">
        <v>90</v>
      </c>
      <c r="G71" s="8"/>
      <c r="H71" s="10" t="s">
        <v>89</v>
      </c>
    </row>
    <row r="72" spans="1:9" x14ac:dyDescent="0.2">
      <c r="A72" s="23"/>
      <c r="B72" s="23"/>
      <c r="C72" s="23"/>
      <c r="D72" s="23"/>
      <c r="E72" s="23"/>
      <c r="F72" s="23"/>
      <c r="G72" s="23"/>
      <c r="H72" s="23"/>
    </row>
    <row r="73" spans="1:9" x14ac:dyDescent="0.2">
      <c r="A73" s="13" t="s">
        <v>10</v>
      </c>
      <c r="B73" s="27">
        <v>6051711</v>
      </c>
      <c r="C73" s="29">
        <f>B73/H73</f>
        <v>0.22832483739756113</v>
      </c>
      <c r="D73" s="27">
        <v>1911964</v>
      </c>
      <c r="E73" s="29">
        <f>D73/H73</f>
        <v>7.2136437019214988E-2</v>
      </c>
      <c r="F73" s="27">
        <v>18541155</v>
      </c>
      <c r="G73" s="29">
        <f>F73/H73</f>
        <v>0.69953872558322394</v>
      </c>
      <c r="H73" s="24">
        <f>B73+D73+F73</f>
        <v>26504830</v>
      </c>
    </row>
    <row r="74" spans="1:9" x14ac:dyDescent="0.2">
      <c r="A74" s="13" t="s">
        <v>11</v>
      </c>
      <c r="B74" s="27">
        <v>201723</v>
      </c>
      <c r="C74" s="29">
        <f>B74/H74</f>
        <v>8.5501896552381842E-2</v>
      </c>
      <c r="D74" s="27">
        <v>114298</v>
      </c>
      <c r="E74" s="29">
        <f>D74/H74</f>
        <v>4.8446115575041721E-2</v>
      </c>
      <c r="F74" s="27">
        <v>2043260</v>
      </c>
      <c r="G74" s="29">
        <f>F74/H74</f>
        <v>0.86605198787257642</v>
      </c>
      <c r="H74" s="24">
        <f>B74+D74+F74</f>
        <v>2359281</v>
      </c>
    </row>
    <row r="75" spans="1:9" x14ac:dyDescent="0.2">
      <c r="A75" s="13" t="s">
        <v>148</v>
      </c>
      <c r="B75" s="30">
        <v>2278</v>
      </c>
      <c r="C75" s="29">
        <v>6.4999999999999997E-3</v>
      </c>
      <c r="D75" s="54">
        <v>534</v>
      </c>
      <c r="E75" s="29">
        <f>D75/H75</f>
        <v>1.5253002756394692E-3</v>
      </c>
      <c r="F75" s="30">
        <v>347283</v>
      </c>
      <c r="G75" s="29">
        <f>F75/H75</f>
        <v>0.99196789442865507</v>
      </c>
      <c r="H75" s="32">
        <f>B75+D75+F75</f>
        <v>350095</v>
      </c>
    </row>
    <row r="76" spans="1:9" x14ac:dyDescent="0.2">
      <c r="A76" s="22" t="s">
        <v>77</v>
      </c>
      <c r="B76" s="24">
        <f>SUM(B73:B75)</f>
        <v>6255712</v>
      </c>
      <c r="C76" s="24"/>
      <c r="D76" s="24">
        <f>SUM(D73:D75)</f>
        <v>2026796</v>
      </c>
      <c r="E76" s="24"/>
      <c r="F76" s="24">
        <f>SUM(F73:F75)</f>
        <v>20931698</v>
      </c>
      <c r="G76" s="24"/>
      <c r="H76" s="24">
        <f>SUM(H73:H75)</f>
        <v>29214206</v>
      </c>
      <c r="I76" s="33"/>
    </row>
    <row r="77" spans="1:9" x14ac:dyDescent="0.2">
      <c r="A77" s="23"/>
      <c r="B77" s="28">
        <f>B76/H76</f>
        <v>0.21413253538364177</v>
      </c>
      <c r="C77" s="35"/>
      <c r="D77" s="28">
        <f>D76/H76</f>
        <v>6.9377069498311877E-2</v>
      </c>
      <c r="E77" s="34"/>
      <c r="F77" s="28">
        <f>F76/H76</f>
        <v>0.71649039511804635</v>
      </c>
      <c r="G77" s="35"/>
      <c r="H77" s="35">
        <f>B77+D77+F77</f>
        <v>1</v>
      </c>
    </row>
    <row r="78" spans="1:9" x14ac:dyDescent="0.2">
      <c r="A78" s="23"/>
      <c r="B78" s="34"/>
      <c r="C78" s="35"/>
      <c r="D78" s="34"/>
      <c r="E78" s="34"/>
      <c r="F78" s="34"/>
      <c r="G78" s="35"/>
      <c r="H78" s="23"/>
    </row>
    <row r="79" spans="1:9" x14ac:dyDescent="0.2">
      <c r="A79" s="36" t="s">
        <v>139</v>
      </c>
      <c r="B79" s="6"/>
      <c r="C79" s="6"/>
      <c r="D79" s="7"/>
      <c r="E79" s="7"/>
      <c r="F79" s="7"/>
      <c r="G79" s="7"/>
      <c r="H79" s="7"/>
    </row>
    <row r="80" spans="1:9" x14ac:dyDescent="0.2">
      <c r="A80" s="36" t="s">
        <v>117</v>
      </c>
      <c r="B80" s="38">
        <v>165448</v>
      </c>
      <c r="C80" s="6"/>
      <c r="D80" s="7"/>
      <c r="E80" s="7"/>
      <c r="F80" s="7"/>
      <c r="G80" s="7"/>
      <c r="H80" s="7"/>
    </row>
    <row r="81" spans="1:8" x14ac:dyDescent="0.2">
      <c r="A81" s="59" t="s">
        <v>20</v>
      </c>
      <c r="B81" s="59" t="s">
        <v>21</v>
      </c>
      <c r="C81" s="59"/>
    </row>
    <row r="82" spans="1:8" x14ac:dyDescent="0.2">
      <c r="A82" s="175" t="s">
        <v>104</v>
      </c>
      <c r="B82" s="141"/>
      <c r="C82" s="1" t="s">
        <v>133</v>
      </c>
      <c r="D82" s="1"/>
      <c r="E82" s="1"/>
      <c r="F82" s="1"/>
      <c r="G82" s="1"/>
    </row>
    <row r="83" spans="1:8" x14ac:dyDescent="0.2">
      <c r="A83" s="59"/>
      <c r="B83" s="59"/>
      <c r="C83" s="59"/>
      <c r="D83" s="59"/>
    </row>
    <row r="84" spans="1:8" ht="28.5" x14ac:dyDescent="0.2">
      <c r="A84" s="60"/>
      <c r="B84" s="10" t="s">
        <v>10</v>
      </c>
      <c r="C84" s="10"/>
      <c r="D84" s="10" t="s">
        <v>11</v>
      </c>
      <c r="E84" s="61"/>
      <c r="F84" s="143"/>
      <c r="G84" s="143"/>
      <c r="H84" s="143"/>
    </row>
    <row r="85" spans="1:8" x14ac:dyDescent="0.2">
      <c r="A85" s="60"/>
      <c r="B85" s="23"/>
      <c r="C85" s="23"/>
      <c r="D85" s="23"/>
      <c r="E85" s="62"/>
      <c r="F85" s="143"/>
      <c r="G85" s="143"/>
      <c r="H85" s="143"/>
    </row>
    <row r="86" spans="1:8" x14ac:dyDescent="0.2">
      <c r="A86" s="77" t="s">
        <v>162</v>
      </c>
      <c r="B86" s="63">
        <v>5.86</v>
      </c>
      <c r="C86" s="64"/>
      <c r="D86" s="63">
        <v>1.75</v>
      </c>
      <c r="E86" s="65"/>
      <c r="F86" s="143"/>
      <c r="G86" s="143"/>
      <c r="H86" s="143"/>
    </row>
    <row r="87" spans="1:8" x14ac:dyDescent="0.2">
      <c r="A87" s="77" t="s">
        <v>149</v>
      </c>
      <c r="B87" s="13"/>
      <c r="C87" s="16"/>
      <c r="D87" s="13"/>
      <c r="E87" s="66"/>
      <c r="F87" s="143"/>
      <c r="G87" s="143"/>
      <c r="H87" s="143"/>
    </row>
    <row r="88" spans="1:8" x14ac:dyDescent="0.2">
      <c r="A88" s="75" t="s">
        <v>22</v>
      </c>
      <c r="B88" s="67">
        <v>2.21</v>
      </c>
      <c r="C88" s="16"/>
      <c r="D88" s="67">
        <v>0.62</v>
      </c>
      <c r="E88" s="66"/>
      <c r="F88" s="143"/>
      <c r="G88" s="143"/>
      <c r="H88" s="143"/>
    </row>
    <row r="89" spans="1:8" x14ac:dyDescent="0.2">
      <c r="A89" s="75" t="s">
        <v>23</v>
      </c>
      <c r="B89" s="67">
        <v>2.35</v>
      </c>
      <c r="C89" s="16"/>
      <c r="D89" s="67">
        <v>14.85</v>
      </c>
      <c r="E89" s="66"/>
      <c r="F89" s="143"/>
      <c r="G89" s="143"/>
      <c r="H89" s="143"/>
    </row>
    <row r="90" spans="1:8" x14ac:dyDescent="0.2">
      <c r="A90" s="75" t="s">
        <v>24</v>
      </c>
      <c r="B90" s="67">
        <v>0.04</v>
      </c>
      <c r="C90" s="16"/>
      <c r="D90" s="67">
        <v>0.02</v>
      </c>
      <c r="E90" s="66"/>
      <c r="F90" s="143"/>
      <c r="G90" s="143"/>
      <c r="H90" s="143"/>
    </row>
    <row r="91" spans="1:8" x14ac:dyDescent="0.2">
      <c r="A91" s="75" t="s">
        <v>25</v>
      </c>
      <c r="B91" s="67">
        <v>0.71</v>
      </c>
      <c r="C91" s="16"/>
      <c r="D91" s="67">
        <v>0.02</v>
      </c>
      <c r="E91" s="66"/>
      <c r="F91" s="143"/>
      <c r="G91" s="143"/>
      <c r="H91" s="143"/>
    </row>
    <row r="92" spans="1:8" x14ac:dyDescent="0.2">
      <c r="A92" s="77" t="s">
        <v>150</v>
      </c>
      <c r="B92" s="68">
        <v>0.27</v>
      </c>
      <c r="C92" s="16"/>
      <c r="D92" s="68">
        <v>0.03</v>
      </c>
      <c r="E92" s="66"/>
      <c r="F92" s="143"/>
      <c r="G92" s="143"/>
      <c r="H92" s="143"/>
    </row>
    <row r="93" spans="1:8" x14ac:dyDescent="0.2">
      <c r="A93" s="77" t="s">
        <v>163</v>
      </c>
      <c r="B93" s="67">
        <f>SUM(B88:B92)</f>
        <v>5.58</v>
      </c>
      <c r="C93" s="16"/>
      <c r="D93" s="63">
        <v>15.54</v>
      </c>
      <c r="E93" s="65"/>
      <c r="F93" s="143"/>
      <c r="G93" s="143"/>
      <c r="H93" s="143"/>
    </row>
    <row r="94" spans="1:8" x14ac:dyDescent="0.2">
      <c r="A94" s="62"/>
      <c r="B94" s="62"/>
      <c r="C94" s="62"/>
      <c r="D94" s="159"/>
      <c r="E94" s="159"/>
      <c r="F94" s="159"/>
      <c r="G94" s="62"/>
      <c r="H94" s="69"/>
    </row>
    <row r="95" spans="1:8" ht="22.15" customHeight="1" x14ac:dyDescent="0.2">
      <c r="A95" s="160"/>
      <c r="B95" s="160"/>
      <c r="C95" s="160"/>
      <c r="D95" s="160"/>
      <c r="E95" s="160"/>
      <c r="F95" s="160"/>
      <c r="G95" s="160"/>
      <c r="H95" s="160"/>
    </row>
    <row r="96" spans="1:8" x14ac:dyDescent="0.2">
      <c r="A96" s="69"/>
      <c r="B96" s="69"/>
      <c r="C96" s="69"/>
      <c r="D96" s="69"/>
      <c r="E96" s="69"/>
      <c r="F96" s="69"/>
      <c r="G96" s="69"/>
      <c r="H96" s="69"/>
    </row>
    <row r="97" spans="1:14" x14ac:dyDescent="0.2">
      <c r="A97" s="141" t="s">
        <v>26</v>
      </c>
      <c r="B97" s="142"/>
      <c r="C97" s="142"/>
      <c r="D97" s="142"/>
      <c r="E97" s="142"/>
      <c r="F97" s="142"/>
      <c r="G97" s="70"/>
      <c r="H97" s="49">
        <v>43304862</v>
      </c>
    </row>
    <row r="98" spans="1:14" x14ac:dyDescent="0.2">
      <c r="A98" s="141" t="s">
        <v>114</v>
      </c>
      <c r="B98" s="142"/>
      <c r="C98" s="142"/>
      <c r="D98" s="142"/>
      <c r="E98" s="142"/>
      <c r="F98" s="142"/>
      <c r="G98" s="70"/>
      <c r="H98" s="51">
        <v>2510500</v>
      </c>
    </row>
    <row r="99" spans="1:14" x14ac:dyDescent="0.2">
      <c r="B99" s="142" t="s">
        <v>143</v>
      </c>
      <c r="C99" s="142"/>
      <c r="D99" s="142"/>
      <c r="E99" s="142"/>
      <c r="F99" s="142"/>
      <c r="H99" s="53">
        <f>SUM(H97:H98)</f>
        <v>45815362</v>
      </c>
      <c r="N99" s="53"/>
    </row>
    <row r="100" spans="1:14" x14ac:dyDescent="0.2">
      <c r="A100" s="59"/>
    </row>
    <row r="101" spans="1:14" x14ac:dyDescent="0.2">
      <c r="A101" s="149" t="s">
        <v>118</v>
      </c>
      <c r="B101" s="151"/>
    </row>
    <row r="102" spans="1:14" x14ac:dyDescent="0.2">
      <c r="A102" s="156"/>
      <c r="B102" s="71" t="s">
        <v>2</v>
      </c>
      <c r="C102" s="60"/>
      <c r="D102" s="71"/>
      <c r="E102" s="72"/>
      <c r="F102" s="156"/>
      <c r="G102" s="60"/>
    </row>
    <row r="103" spans="1:14" x14ac:dyDescent="0.2">
      <c r="A103" s="156"/>
      <c r="B103" s="40" t="s">
        <v>5</v>
      </c>
      <c r="C103" s="41"/>
      <c r="D103" s="73" t="s">
        <v>6</v>
      </c>
      <c r="E103" s="74"/>
      <c r="F103" s="156"/>
      <c r="G103" s="60"/>
    </row>
    <row r="104" spans="1:14" x14ac:dyDescent="0.2">
      <c r="A104" s="60" t="s">
        <v>18</v>
      </c>
      <c r="B104" s="60"/>
      <c r="C104" s="60"/>
      <c r="D104" s="60"/>
      <c r="E104" s="60"/>
      <c r="F104" s="60"/>
      <c r="G104" s="60"/>
    </row>
    <row r="105" spans="1:14" x14ac:dyDescent="0.2">
      <c r="A105" s="75" t="s">
        <v>46</v>
      </c>
      <c r="B105" s="72">
        <v>94</v>
      </c>
      <c r="C105" s="71"/>
      <c r="D105" s="72">
        <v>348</v>
      </c>
      <c r="E105" s="39"/>
      <c r="F105" s="60"/>
      <c r="G105" s="60"/>
    </row>
    <row r="106" spans="1:14" x14ac:dyDescent="0.2">
      <c r="A106" s="75" t="s">
        <v>11</v>
      </c>
      <c r="B106" s="72">
        <v>23</v>
      </c>
      <c r="C106" s="72"/>
      <c r="D106" s="72">
        <v>27</v>
      </c>
      <c r="E106" s="39"/>
      <c r="F106" s="60"/>
      <c r="G106" s="60"/>
    </row>
    <row r="107" spans="1:14" x14ac:dyDescent="0.2">
      <c r="A107" s="75" t="s">
        <v>96</v>
      </c>
      <c r="B107" s="134">
        <v>15</v>
      </c>
      <c r="C107" s="71"/>
      <c r="D107" s="134">
        <v>25</v>
      </c>
      <c r="E107" s="60"/>
      <c r="F107" s="39"/>
      <c r="G107" s="39"/>
    </row>
    <row r="108" spans="1:14" x14ac:dyDescent="0.2">
      <c r="A108" s="77" t="s">
        <v>77</v>
      </c>
      <c r="B108" s="71">
        <f>SUM(B105:B107)</f>
        <v>132</v>
      </c>
      <c r="C108" s="71"/>
      <c r="D108" s="71">
        <f>SUM(D105:D107)</f>
        <v>400</v>
      </c>
      <c r="E108" s="60"/>
      <c r="F108" s="60"/>
      <c r="G108" s="60"/>
    </row>
    <row r="110" spans="1:14" ht="15.75" customHeight="1" x14ac:dyDescent="0.2">
      <c r="A110" s="77"/>
      <c r="B110" s="77"/>
      <c r="C110" s="77"/>
      <c r="D110" s="77"/>
      <c r="E110" s="60"/>
      <c r="F110" s="78"/>
      <c r="G110" s="78"/>
    </row>
    <row r="111" spans="1:14" x14ac:dyDescent="0.2">
      <c r="A111" s="79" t="s">
        <v>100</v>
      </c>
      <c r="B111" s="59"/>
      <c r="C111" s="59"/>
      <c r="D111" s="59"/>
      <c r="E111" s="59"/>
      <c r="F111" s="59"/>
      <c r="G111" s="59"/>
      <c r="H111" s="59"/>
    </row>
    <row r="112" spans="1:14" ht="28.5" x14ac:dyDescent="0.2">
      <c r="A112" s="60"/>
      <c r="B112" s="71" t="s">
        <v>147</v>
      </c>
      <c r="C112" s="60"/>
      <c r="D112" s="40" t="s">
        <v>9</v>
      </c>
      <c r="E112" s="41"/>
      <c r="F112" s="40" t="s">
        <v>90</v>
      </c>
      <c r="G112" s="60"/>
      <c r="H112" s="40" t="s">
        <v>89</v>
      </c>
    </row>
    <row r="113" spans="1:8" x14ac:dyDescent="0.2">
      <c r="A113" s="60"/>
      <c r="B113" s="60"/>
      <c r="C113" s="60"/>
      <c r="D113" s="60"/>
      <c r="E113" s="60"/>
      <c r="F113" s="60"/>
      <c r="G113" s="60"/>
      <c r="H113" s="60"/>
    </row>
    <row r="114" spans="1:8" x14ac:dyDescent="0.2">
      <c r="A114" s="75" t="s">
        <v>10</v>
      </c>
      <c r="B114" s="80">
        <v>138326</v>
      </c>
      <c r="C114" s="80"/>
      <c r="D114" s="80">
        <v>12942</v>
      </c>
      <c r="E114" s="80"/>
      <c r="F114" s="80">
        <v>2019029</v>
      </c>
      <c r="G114" s="80"/>
      <c r="H114" s="80">
        <f>B114+D114+F114</f>
        <v>2170297</v>
      </c>
    </row>
    <row r="115" spans="1:8" x14ac:dyDescent="0.2">
      <c r="A115" s="75" t="s">
        <v>11</v>
      </c>
      <c r="B115" s="80">
        <v>10585</v>
      </c>
      <c r="C115" s="81"/>
      <c r="D115" s="39">
        <v>1749</v>
      </c>
      <c r="E115" s="39"/>
      <c r="F115" s="80">
        <v>145048</v>
      </c>
      <c r="G115" s="80"/>
      <c r="H115" s="80">
        <f>B115+D115+F115</f>
        <v>157382</v>
      </c>
    </row>
    <row r="116" spans="1:8" x14ac:dyDescent="0.2">
      <c r="A116" s="75" t="s">
        <v>148</v>
      </c>
      <c r="B116" s="76">
        <v>0</v>
      </c>
      <c r="C116" s="39"/>
      <c r="D116" s="76">
        <v>0</v>
      </c>
      <c r="E116" s="60"/>
      <c r="F116" s="82">
        <v>119024</v>
      </c>
      <c r="G116" s="81"/>
      <c r="H116" s="82">
        <f>B116+D116+F116</f>
        <v>119024</v>
      </c>
    </row>
    <row r="117" spans="1:8" x14ac:dyDescent="0.2">
      <c r="A117" s="77" t="s">
        <v>77</v>
      </c>
      <c r="B117" s="81">
        <f>SUM(B114:B116)</f>
        <v>148911</v>
      </c>
      <c r="C117" s="81"/>
      <c r="D117" s="81">
        <f>SUM(D114:D116)</f>
        <v>14691</v>
      </c>
      <c r="E117" s="81"/>
      <c r="F117" s="81">
        <f>SUM(F114:F116)</f>
        <v>2283101</v>
      </c>
      <c r="G117" s="81"/>
      <c r="H117" s="81">
        <f>SUM(H114:H116)</f>
        <v>2446703</v>
      </c>
    </row>
    <row r="118" spans="1:8" x14ac:dyDescent="0.2">
      <c r="A118" s="77"/>
      <c r="B118" s="81"/>
      <c r="C118" s="81"/>
      <c r="D118" s="81"/>
      <c r="E118" s="81"/>
      <c r="F118" s="81"/>
      <c r="G118" s="81"/>
      <c r="H118" s="81"/>
    </row>
    <row r="119" spans="1:8" x14ac:dyDescent="0.2">
      <c r="A119" s="60"/>
      <c r="B119" s="81"/>
      <c r="C119" s="81"/>
      <c r="D119" s="81"/>
      <c r="E119" s="81"/>
      <c r="F119" s="81"/>
      <c r="G119" s="81"/>
      <c r="H119" s="81"/>
    </row>
    <row r="120" spans="1:8" ht="15.75" customHeight="1" x14ac:dyDescent="0.2">
      <c r="A120" s="176" t="s">
        <v>88</v>
      </c>
      <c r="B120" s="176"/>
      <c r="C120" s="176"/>
      <c r="D120" s="176"/>
      <c r="E120" s="151"/>
      <c r="F120" s="151"/>
      <c r="G120" s="78"/>
      <c r="H120" s="78">
        <f>1712843.34+84128.7</f>
        <v>1796972.04</v>
      </c>
    </row>
    <row r="121" spans="1:8" ht="15" customHeight="1" x14ac:dyDescent="0.2">
      <c r="A121" s="59"/>
    </row>
    <row r="122" spans="1:8" x14ac:dyDescent="0.2">
      <c r="A122" s="148" t="s">
        <v>119</v>
      </c>
      <c r="B122" s="151"/>
      <c r="C122" s="59"/>
    </row>
    <row r="124" spans="1:8" x14ac:dyDescent="0.2">
      <c r="A124" s="152"/>
      <c r="B124" s="71" t="s">
        <v>2</v>
      </c>
      <c r="C124" s="71"/>
      <c r="D124" s="71" t="s">
        <v>3</v>
      </c>
      <c r="E124" s="39"/>
    </row>
    <row r="125" spans="1:8" x14ac:dyDescent="0.2">
      <c r="A125" s="152"/>
      <c r="B125" s="40" t="s">
        <v>5</v>
      </c>
      <c r="C125" s="40"/>
      <c r="D125" s="40" t="s">
        <v>6</v>
      </c>
      <c r="E125" s="76"/>
    </row>
    <row r="126" spans="1:8" x14ac:dyDescent="0.2">
      <c r="A126" s="39"/>
      <c r="B126" s="39" t="s">
        <v>27</v>
      </c>
      <c r="C126" s="39"/>
      <c r="D126" s="39"/>
      <c r="E126" s="39"/>
    </row>
    <row r="127" spans="1:8" x14ac:dyDescent="0.2">
      <c r="A127" s="75" t="s">
        <v>10</v>
      </c>
      <c r="B127" s="72">
        <v>106</v>
      </c>
      <c r="C127" s="72"/>
      <c r="D127" s="72">
        <v>149</v>
      </c>
      <c r="E127" s="39"/>
    </row>
    <row r="128" spans="1:8" x14ac:dyDescent="0.2">
      <c r="A128" s="75" t="s">
        <v>11</v>
      </c>
      <c r="B128" s="72">
        <v>183</v>
      </c>
      <c r="C128" s="72"/>
      <c r="D128" s="72">
        <v>183</v>
      </c>
      <c r="E128" s="39"/>
    </row>
    <row r="129" spans="1:11" x14ac:dyDescent="0.2">
      <c r="A129" s="83" t="s">
        <v>53</v>
      </c>
      <c r="B129" s="72">
        <v>119</v>
      </c>
      <c r="C129" s="72"/>
      <c r="D129" s="72">
        <v>228</v>
      </c>
      <c r="E129" s="39"/>
    </row>
    <row r="130" spans="1:11" x14ac:dyDescent="0.2">
      <c r="A130" s="75" t="s">
        <v>86</v>
      </c>
      <c r="B130" s="134">
        <v>55</v>
      </c>
      <c r="C130" s="72"/>
      <c r="D130" s="134">
        <v>55</v>
      </c>
      <c r="E130" s="76"/>
    </row>
    <row r="131" spans="1:11" x14ac:dyDescent="0.2">
      <c r="A131" s="77" t="s">
        <v>77</v>
      </c>
      <c r="B131" s="71">
        <f>SUM(B127:B130)</f>
        <v>463</v>
      </c>
      <c r="C131" s="72"/>
      <c r="D131" s="71">
        <f>SUM(D127:D130)</f>
        <v>615</v>
      </c>
      <c r="E131" s="60"/>
    </row>
    <row r="133" spans="1:11" x14ac:dyDescent="0.2">
      <c r="A133" s="2" t="s">
        <v>151</v>
      </c>
    </row>
    <row r="135" spans="1:11" ht="19.5" customHeight="1" x14ac:dyDescent="0.2">
      <c r="A135" s="39"/>
      <c r="B135" s="40" t="s">
        <v>8</v>
      </c>
      <c r="C135" s="41"/>
      <c r="D135" s="40" t="s">
        <v>90</v>
      </c>
      <c r="E135" s="60"/>
      <c r="F135" s="40" t="s">
        <v>89</v>
      </c>
      <c r="G135" s="39"/>
    </row>
    <row r="136" spans="1:11" x14ac:dyDescent="0.2">
      <c r="A136" s="75" t="s">
        <v>10</v>
      </c>
      <c r="B136" s="80">
        <v>1229572</v>
      </c>
      <c r="C136" s="80"/>
      <c r="D136" s="80">
        <v>112993</v>
      </c>
      <c r="E136" s="80"/>
      <c r="F136" s="80">
        <f>B136+D136</f>
        <v>1342565</v>
      </c>
      <c r="G136" s="80"/>
    </row>
    <row r="137" spans="1:11" x14ac:dyDescent="0.2">
      <c r="A137" s="75" t="s">
        <v>11</v>
      </c>
      <c r="B137" s="80">
        <v>2534735</v>
      </c>
      <c r="C137" s="80"/>
      <c r="D137" s="80">
        <v>25689</v>
      </c>
      <c r="E137" s="80"/>
      <c r="F137" s="80">
        <f>B137+D137</f>
        <v>2560424</v>
      </c>
      <c r="G137" s="80"/>
    </row>
    <row r="138" spans="1:11" ht="15.75" customHeight="1" x14ac:dyDescent="0.2">
      <c r="A138" s="83" t="s">
        <v>53</v>
      </c>
      <c r="B138" s="80">
        <v>1215949</v>
      </c>
      <c r="C138" s="80"/>
      <c r="D138" s="39">
        <v>0</v>
      </c>
      <c r="E138" s="39"/>
      <c r="F138" s="80">
        <f>B138+D138</f>
        <v>1215949</v>
      </c>
      <c r="G138" s="80"/>
    </row>
    <row r="139" spans="1:11" x14ac:dyDescent="0.2">
      <c r="A139" s="75" t="s">
        <v>86</v>
      </c>
      <c r="B139" s="82">
        <v>722128</v>
      </c>
      <c r="C139" s="82"/>
      <c r="D139" s="76">
        <v>0</v>
      </c>
      <c r="E139" s="76"/>
      <c r="F139" s="82">
        <f>B139+D139</f>
        <v>722128</v>
      </c>
      <c r="G139" s="82"/>
    </row>
    <row r="140" spans="1:11" x14ac:dyDescent="0.2">
      <c r="A140" s="84" t="s">
        <v>87</v>
      </c>
      <c r="B140" s="81">
        <f>SUM(B136:B139)</f>
        <v>5702384</v>
      </c>
      <c r="C140" s="81"/>
      <c r="D140" s="81">
        <f>SUM(D136:D139)</f>
        <v>138682</v>
      </c>
      <c r="E140" s="81"/>
      <c r="F140" s="81">
        <f>SUM(F136:F139)</f>
        <v>5841066</v>
      </c>
      <c r="G140" s="80"/>
      <c r="H140" s="33"/>
    </row>
    <row r="141" spans="1:11" x14ac:dyDescent="0.2">
      <c r="A141" s="39"/>
      <c r="B141" s="85">
        <f>B140/F140</f>
        <v>0.97625741602645821</v>
      </c>
      <c r="C141" s="85"/>
      <c r="D141" s="85">
        <f>D140/F140</f>
        <v>2.3742583973541814E-2</v>
      </c>
      <c r="E141" s="85"/>
      <c r="F141" s="39"/>
      <c r="G141" s="39"/>
    </row>
    <row r="142" spans="1:11" x14ac:dyDescent="0.2">
      <c r="A142" s="2" t="s">
        <v>7</v>
      </c>
    </row>
    <row r="143" spans="1:11" x14ac:dyDescent="0.2">
      <c r="A143" s="141" t="s">
        <v>127</v>
      </c>
      <c r="B143" s="142"/>
      <c r="C143" s="142"/>
      <c r="D143" s="142"/>
      <c r="E143" s="142"/>
      <c r="F143" s="142"/>
      <c r="H143" s="53">
        <v>1119275.18</v>
      </c>
    </row>
    <row r="144" spans="1:11" x14ac:dyDescent="0.2">
      <c r="G144" s="141"/>
      <c r="H144" s="142"/>
      <c r="I144" s="142"/>
      <c r="J144" s="142"/>
      <c r="K144" s="53"/>
    </row>
    <row r="146" spans="1:12" x14ac:dyDescent="0.2">
      <c r="A146" s="151" t="s">
        <v>63</v>
      </c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</row>
    <row r="147" spans="1:12" x14ac:dyDescent="0.2">
      <c r="A147" s="151" t="s">
        <v>64</v>
      </c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</row>
    <row r="148" spans="1:12" x14ac:dyDescent="0.2">
      <c r="A148" s="2" t="s">
        <v>145</v>
      </c>
    </row>
    <row r="152" spans="1:12" x14ac:dyDescent="0.2">
      <c r="A152" s="148" t="s">
        <v>120</v>
      </c>
      <c r="B152" s="151"/>
      <c r="C152" s="151"/>
      <c r="D152" s="151"/>
    </row>
    <row r="153" spans="1:12" x14ac:dyDescent="0.2">
      <c r="A153" s="86"/>
    </row>
    <row r="154" spans="1:12" x14ac:dyDescent="0.2">
      <c r="A154" s="43"/>
      <c r="B154" s="40" t="s">
        <v>5</v>
      </c>
      <c r="C154" s="40"/>
      <c r="D154" s="40" t="s">
        <v>6</v>
      </c>
      <c r="E154" s="42"/>
    </row>
    <row r="155" spans="1:12" x14ac:dyDescent="0.2">
      <c r="A155" s="75" t="s">
        <v>50</v>
      </c>
      <c r="B155" s="72">
        <v>34</v>
      </c>
      <c r="C155" s="72"/>
      <c r="D155" s="72">
        <v>121</v>
      </c>
      <c r="E155" s="43"/>
    </row>
    <row r="156" spans="1:12" ht="15.75" customHeight="1" x14ac:dyDescent="0.2">
      <c r="A156" s="75" t="s">
        <v>135</v>
      </c>
      <c r="B156" s="72">
        <v>6</v>
      </c>
      <c r="C156" s="72"/>
      <c r="D156" s="136">
        <v>2240</v>
      </c>
      <c r="E156" s="87"/>
    </row>
    <row r="157" spans="1:12" x14ac:dyDescent="0.2">
      <c r="A157" s="75" t="s">
        <v>28</v>
      </c>
      <c r="B157" s="72">
        <v>464</v>
      </c>
      <c r="C157" s="72"/>
      <c r="D157" s="72">
        <v>944</v>
      </c>
      <c r="E157" s="43"/>
    </row>
    <row r="158" spans="1:12" x14ac:dyDescent="0.2">
      <c r="A158" s="75" t="s">
        <v>29</v>
      </c>
      <c r="B158" s="72">
        <v>15</v>
      </c>
      <c r="C158" s="72"/>
      <c r="D158" s="72">
        <v>18</v>
      </c>
      <c r="E158" s="43"/>
    </row>
    <row r="159" spans="1:12" x14ac:dyDescent="0.2">
      <c r="A159" s="75" t="s">
        <v>30</v>
      </c>
      <c r="B159" s="134">
        <v>9</v>
      </c>
      <c r="C159" s="134"/>
      <c r="D159" s="134">
        <v>9</v>
      </c>
      <c r="E159" s="88"/>
    </row>
    <row r="160" spans="1:12" x14ac:dyDescent="0.2">
      <c r="A160" s="75" t="s">
        <v>152</v>
      </c>
      <c r="B160" s="72">
        <f>SUM(B155:B159)</f>
        <v>528</v>
      </c>
      <c r="C160" s="72"/>
      <c r="D160" s="136">
        <f>SUM(D155:D159)</f>
        <v>3332</v>
      </c>
      <c r="E160" s="89"/>
    </row>
    <row r="162" spans="1:8" x14ac:dyDescent="0.2">
      <c r="A162" s="6" t="s">
        <v>7</v>
      </c>
      <c r="B162" s="6" t="s">
        <v>153</v>
      </c>
      <c r="C162" s="6"/>
      <c r="D162" s="7"/>
      <c r="E162" s="7"/>
      <c r="F162" s="7"/>
      <c r="G162" s="7"/>
      <c r="H162" s="7"/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ht="28.5" x14ac:dyDescent="0.2">
      <c r="A164" s="90" t="s">
        <v>48</v>
      </c>
      <c r="B164" s="10" t="s">
        <v>8</v>
      </c>
      <c r="C164" s="10"/>
      <c r="D164" s="10" t="s">
        <v>9</v>
      </c>
      <c r="E164" s="10"/>
      <c r="F164" s="10" t="s">
        <v>154</v>
      </c>
      <c r="G164" s="8"/>
      <c r="H164" s="10" t="s">
        <v>91</v>
      </c>
    </row>
    <row r="165" spans="1:8" x14ac:dyDescent="0.2">
      <c r="A165" s="12"/>
      <c r="B165" s="12"/>
      <c r="C165" s="12"/>
      <c r="D165" s="12"/>
      <c r="E165" s="12"/>
      <c r="F165" s="12"/>
      <c r="G165" s="12"/>
      <c r="H165" s="12"/>
    </row>
    <row r="166" spans="1:8" x14ac:dyDescent="0.2">
      <c r="A166" s="13" t="s">
        <v>34</v>
      </c>
      <c r="B166" s="27">
        <v>2685861</v>
      </c>
      <c r="C166" s="27"/>
      <c r="D166" s="27">
        <v>202564</v>
      </c>
      <c r="E166" s="27"/>
      <c r="F166" s="27">
        <v>2672855</v>
      </c>
      <c r="G166" s="27"/>
      <c r="H166" s="27">
        <f>SUM(B166:F166)</f>
        <v>5561280</v>
      </c>
    </row>
    <row r="167" spans="1:8" x14ac:dyDescent="0.2">
      <c r="A167" s="13" t="s">
        <v>35</v>
      </c>
      <c r="B167" s="27">
        <v>3082041</v>
      </c>
      <c r="C167" s="27"/>
      <c r="D167" s="27">
        <v>235593</v>
      </c>
      <c r="E167" s="27"/>
      <c r="F167" s="27">
        <v>3408573</v>
      </c>
      <c r="G167" s="27"/>
      <c r="H167" s="27">
        <f>SUM(B167:F167)</f>
        <v>6726207</v>
      </c>
    </row>
    <row r="168" spans="1:8" x14ac:dyDescent="0.2">
      <c r="A168" s="13" t="s">
        <v>36</v>
      </c>
      <c r="B168" s="27">
        <v>111231</v>
      </c>
      <c r="C168" s="27"/>
      <c r="D168" s="27">
        <v>21276</v>
      </c>
      <c r="E168" s="27"/>
      <c r="F168" s="27">
        <v>1437970</v>
      </c>
      <c r="G168" s="27"/>
      <c r="H168" s="27">
        <f>SUM(B168:F168)</f>
        <v>1570477</v>
      </c>
    </row>
    <row r="169" spans="1:8" x14ac:dyDescent="0.2">
      <c r="A169" s="13" t="s">
        <v>37</v>
      </c>
      <c r="B169" s="30">
        <v>3724567</v>
      </c>
      <c r="C169" s="30"/>
      <c r="D169" s="30">
        <v>282241</v>
      </c>
      <c r="E169" s="27"/>
      <c r="F169" s="30">
        <v>3815923</v>
      </c>
      <c r="G169" s="30"/>
      <c r="H169" s="30">
        <f>SUM(B169:F169)</f>
        <v>7822731</v>
      </c>
    </row>
    <row r="170" spans="1:8" x14ac:dyDescent="0.2">
      <c r="A170" s="22" t="s">
        <v>77</v>
      </c>
      <c r="B170" s="24">
        <f>SUM(B166:B169)</f>
        <v>9603700</v>
      </c>
      <c r="C170" s="24"/>
      <c r="D170" s="24">
        <f>SUM(D166:D169)</f>
        <v>741674</v>
      </c>
      <c r="E170" s="24"/>
      <c r="F170" s="24">
        <f>SUM(F166:F169)</f>
        <v>11335321</v>
      </c>
      <c r="G170" s="24"/>
      <c r="H170" s="24">
        <f>SUM(H166:H169)</f>
        <v>21680695</v>
      </c>
    </row>
    <row r="171" spans="1:8" x14ac:dyDescent="0.2">
      <c r="A171" s="50" t="s">
        <v>17</v>
      </c>
      <c r="B171" s="50"/>
      <c r="C171" s="50"/>
      <c r="D171" s="50"/>
      <c r="E171" s="50"/>
      <c r="F171" s="50"/>
      <c r="G171" s="50"/>
      <c r="H171" s="50"/>
    </row>
    <row r="172" spans="1:8" x14ac:dyDescent="0.2">
      <c r="A172" s="7" t="s">
        <v>31</v>
      </c>
      <c r="B172" s="150" t="s">
        <v>101</v>
      </c>
      <c r="C172" s="150"/>
      <c r="D172" s="150"/>
      <c r="E172" s="50"/>
      <c r="F172" s="153" t="s">
        <v>47</v>
      </c>
      <c r="G172" s="154"/>
      <c r="H172" s="155"/>
    </row>
    <row r="173" spans="1:8" x14ac:dyDescent="0.2">
      <c r="A173" s="7"/>
      <c r="B173" s="150" t="s">
        <v>102</v>
      </c>
      <c r="C173" s="150"/>
      <c r="D173" s="150"/>
      <c r="E173" s="91"/>
      <c r="F173" s="154"/>
      <c r="G173" s="154"/>
      <c r="H173" s="155"/>
    </row>
    <row r="174" spans="1:8" x14ac:dyDescent="0.2">
      <c r="A174" s="12" t="s">
        <v>7</v>
      </c>
      <c r="B174" s="12"/>
      <c r="C174" s="12"/>
      <c r="D174" s="7"/>
      <c r="E174" s="21"/>
      <c r="F174" s="7"/>
      <c r="G174" s="7"/>
      <c r="H174" s="7"/>
    </row>
    <row r="175" spans="1:8" x14ac:dyDescent="0.2">
      <c r="A175" s="13" t="s">
        <v>34</v>
      </c>
      <c r="B175" s="27">
        <v>1676316</v>
      </c>
      <c r="C175" s="27"/>
      <c r="D175" s="7"/>
      <c r="E175" s="21"/>
      <c r="F175" s="13" t="s">
        <v>34</v>
      </c>
      <c r="G175" s="7"/>
      <c r="H175" s="27">
        <v>12054</v>
      </c>
    </row>
    <row r="176" spans="1:8" x14ac:dyDescent="0.2">
      <c r="A176" s="13" t="s">
        <v>35</v>
      </c>
      <c r="B176" s="27">
        <v>2186568</v>
      </c>
      <c r="C176" s="27"/>
      <c r="D176" s="7"/>
      <c r="E176" s="21"/>
      <c r="F176" s="13" t="s">
        <v>35</v>
      </c>
      <c r="G176" s="7"/>
      <c r="H176" s="27">
        <v>96037</v>
      </c>
    </row>
    <row r="177" spans="1:8" x14ac:dyDescent="0.2">
      <c r="A177" s="13" t="s">
        <v>36</v>
      </c>
      <c r="B177" s="27">
        <v>1062190</v>
      </c>
      <c r="C177" s="27"/>
      <c r="D177" s="7"/>
      <c r="E177" s="21"/>
      <c r="F177" s="13" t="s">
        <v>36</v>
      </c>
      <c r="G177" s="7"/>
      <c r="H177" s="12">
        <v>0</v>
      </c>
    </row>
    <row r="178" spans="1:8" x14ac:dyDescent="0.2">
      <c r="A178" s="13" t="s">
        <v>37</v>
      </c>
      <c r="B178" s="30">
        <v>3119961</v>
      </c>
      <c r="C178" s="30"/>
      <c r="D178" s="7"/>
      <c r="E178" s="21"/>
      <c r="F178" s="13" t="s">
        <v>37</v>
      </c>
      <c r="G178" s="7"/>
      <c r="H178" s="30">
        <v>87403</v>
      </c>
    </row>
    <row r="179" spans="1:8" x14ac:dyDescent="0.2">
      <c r="A179" s="22" t="s">
        <v>77</v>
      </c>
      <c r="B179" s="24">
        <f>SUM(B175:B178)</f>
        <v>8045035</v>
      </c>
      <c r="C179" s="24"/>
      <c r="D179" s="7"/>
      <c r="E179" s="21"/>
      <c r="F179" s="22" t="s">
        <v>77</v>
      </c>
      <c r="G179" s="7"/>
      <c r="H179" s="24">
        <f>SUM(H175:H178)</f>
        <v>195494</v>
      </c>
    </row>
    <row r="180" spans="1:8" x14ac:dyDescent="0.2">
      <c r="A180" s="50"/>
      <c r="B180" s="50"/>
      <c r="C180" s="92"/>
      <c r="D180" s="50"/>
      <c r="E180" s="50"/>
      <c r="F180" s="50"/>
      <c r="G180" s="50"/>
      <c r="H180" s="50"/>
    </row>
    <row r="181" spans="1:8" ht="15.75" customHeight="1" x14ac:dyDescent="0.2">
      <c r="A181" s="161" t="s">
        <v>128</v>
      </c>
      <c r="B181" s="162"/>
      <c r="C181" s="162"/>
      <c r="D181" s="162"/>
      <c r="E181" s="163"/>
      <c r="F181" s="163"/>
      <c r="G181" s="50"/>
      <c r="H181" s="167">
        <v>27286596</v>
      </c>
    </row>
    <row r="182" spans="1:8" x14ac:dyDescent="0.2">
      <c r="A182" s="164" t="s">
        <v>129</v>
      </c>
      <c r="B182" s="165"/>
      <c r="C182" s="165"/>
      <c r="D182" s="165"/>
      <c r="E182" s="165"/>
      <c r="F182" s="165"/>
      <c r="G182" s="50"/>
      <c r="H182" s="167"/>
    </row>
    <row r="183" spans="1:8" x14ac:dyDescent="0.2">
      <c r="A183" s="161" t="s">
        <v>130</v>
      </c>
      <c r="B183" s="169"/>
      <c r="C183" s="169"/>
      <c r="D183" s="169"/>
      <c r="E183" s="169"/>
      <c r="F183" s="169"/>
      <c r="G183" s="50"/>
      <c r="H183" s="93">
        <v>10910058</v>
      </c>
    </row>
    <row r="184" spans="1:8" x14ac:dyDescent="0.2">
      <c r="A184" s="161" t="s">
        <v>131</v>
      </c>
      <c r="B184" s="162"/>
      <c r="C184" s="162"/>
      <c r="D184" s="162"/>
      <c r="E184" s="163"/>
      <c r="F184" s="163"/>
      <c r="G184" s="94"/>
      <c r="H184" s="93">
        <v>2104178</v>
      </c>
    </row>
    <row r="185" spans="1:8" x14ac:dyDescent="0.2">
      <c r="A185" s="161" t="s">
        <v>132</v>
      </c>
      <c r="B185" s="162"/>
      <c r="C185" s="162"/>
      <c r="D185" s="162"/>
      <c r="E185" s="163"/>
      <c r="F185" s="163"/>
      <c r="G185" s="50"/>
      <c r="H185" s="168">
        <v>261720</v>
      </c>
    </row>
    <row r="186" spans="1:8" x14ac:dyDescent="0.2">
      <c r="A186" s="164" t="s">
        <v>134</v>
      </c>
      <c r="B186" s="165"/>
      <c r="C186" s="165"/>
      <c r="D186" s="165"/>
      <c r="E186" s="165"/>
      <c r="F186" s="165"/>
      <c r="G186" s="50"/>
      <c r="H186" s="168"/>
    </row>
    <row r="187" spans="1:8" x14ac:dyDescent="0.2">
      <c r="A187" s="161" t="s">
        <v>92</v>
      </c>
      <c r="B187" s="163"/>
      <c r="C187" s="163"/>
      <c r="D187" s="163"/>
      <c r="E187" s="163"/>
      <c r="F187" s="163"/>
      <c r="G187" s="50"/>
      <c r="H187" s="140">
        <f>SUM(H181:H186)</f>
        <v>40562552</v>
      </c>
    </row>
    <row r="188" spans="1:8" x14ac:dyDescent="0.2">
      <c r="A188" s="77"/>
      <c r="B188" s="95"/>
      <c r="C188" s="95"/>
      <c r="D188" s="95"/>
      <c r="F188" s="96"/>
    </row>
    <row r="189" spans="1:8" x14ac:dyDescent="0.2">
      <c r="A189" s="2" t="s">
        <v>137</v>
      </c>
      <c r="B189" s="95"/>
      <c r="C189" s="95"/>
      <c r="D189" s="95"/>
      <c r="F189" s="96"/>
    </row>
    <row r="190" spans="1:8" x14ac:dyDescent="0.2">
      <c r="A190" s="39" t="s">
        <v>32</v>
      </c>
      <c r="C190" s="78"/>
      <c r="F190" s="96"/>
    </row>
    <row r="191" spans="1:8" x14ac:dyDescent="0.2">
      <c r="A191" s="59" t="s">
        <v>155</v>
      </c>
      <c r="B191" s="59"/>
      <c r="C191" s="59"/>
    </row>
    <row r="192" spans="1:8" x14ac:dyDescent="0.2">
      <c r="A192" s="59" t="s">
        <v>33</v>
      </c>
    </row>
    <row r="193" spans="1:12" ht="12.75" customHeight="1" x14ac:dyDescent="0.2">
      <c r="A193" s="152" t="s">
        <v>31</v>
      </c>
      <c r="B193" s="157" t="s">
        <v>5</v>
      </c>
      <c r="C193" s="39"/>
      <c r="D193" s="157" t="s">
        <v>93</v>
      </c>
      <c r="E193" s="166"/>
      <c r="F193" s="166"/>
      <c r="G193" s="166"/>
      <c r="H193" s="152"/>
      <c r="I193" s="152"/>
      <c r="J193" s="152"/>
      <c r="K193" s="152"/>
      <c r="L193" s="143"/>
    </row>
    <row r="194" spans="1:12" x14ac:dyDescent="0.2">
      <c r="A194" s="152"/>
      <c r="B194" s="158"/>
      <c r="C194" s="39"/>
      <c r="D194" s="166"/>
      <c r="E194" s="166"/>
      <c r="F194" s="166"/>
      <c r="G194" s="166"/>
      <c r="H194" s="152"/>
      <c r="I194" s="152"/>
      <c r="J194" s="152"/>
      <c r="K194" s="152"/>
      <c r="L194" s="143"/>
    </row>
    <row r="195" spans="1:12" ht="17.45" customHeight="1" x14ac:dyDescent="0.2">
      <c r="A195" s="75" t="s">
        <v>72</v>
      </c>
      <c r="B195" s="72">
        <v>140</v>
      </c>
      <c r="C195" s="39"/>
      <c r="D195" s="171" t="s">
        <v>34</v>
      </c>
      <c r="E195" s="171"/>
      <c r="F195" s="80">
        <v>801252</v>
      </c>
      <c r="G195" s="80"/>
      <c r="H195" s="152"/>
      <c r="I195" s="152"/>
      <c r="J195" s="97" t="s">
        <v>34</v>
      </c>
      <c r="K195" s="98"/>
      <c r="L195" s="69"/>
    </row>
    <row r="196" spans="1:12" x14ac:dyDescent="0.2">
      <c r="A196" s="75" t="s">
        <v>73</v>
      </c>
      <c r="B196" s="72">
        <v>15</v>
      </c>
      <c r="C196" s="39"/>
      <c r="D196" s="171" t="s">
        <v>35</v>
      </c>
      <c r="E196" s="171"/>
      <c r="F196" s="80">
        <v>1577958</v>
      </c>
      <c r="G196" s="80"/>
      <c r="H196" s="152"/>
      <c r="I196" s="152"/>
      <c r="J196" s="97" t="s">
        <v>35</v>
      </c>
      <c r="K196" s="98"/>
      <c r="L196" s="69"/>
    </row>
    <row r="197" spans="1:12" x14ac:dyDescent="0.2">
      <c r="A197" s="75" t="s">
        <v>74</v>
      </c>
      <c r="B197" s="72">
        <v>15</v>
      </c>
      <c r="C197" s="39"/>
      <c r="D197" s="171" t="s">
        <v>36</v>
      </c>
      <c r="E197" s="171"/>
      <c r="F197" s="80">
        <v>60367</v>
      </c>
      <c r="G197" s="80"/>
      <c r="H197" s="152"/>
      <c r="I197" s="152"/>
      <c r="J197" s="97" t="s">
        <v>36</v>
      </c>
      <c r="K197" s="98"/>
      <c r="L197" s="69"/>
    </row>
    <row r="198" spans="1:12" x14ac:dyDescent="0.2">
      <c r="A198" s="75" t="s">
        <v>75</v>
      </c>
      <c r="B198" s="134">
        <v>25</v>
      </c>
      <c r="C198" s="39"/>
      <c r="D198" s="171" t="s">
        <v>37</v>
      </c>
      <c r="E198" s="171"/>
      <c r="F198" s="82">
        <v>183941</v>
      </c>
      <c r="G198" s="82"/>
      <c r="H198" s="152"/>
      <c r="I198" s="152"/>
      <c r="J198" s="97" t="s">
        <v>37</v>
      </c>
      <c r="K198" s="99"/>
      <c r="L198" s="69"/>
    </row>
    <row r="199" spans="1:12" x14ac:dyDescent="0.2">
      <c r="A199" s="77" t="s">
        <v>71</v>
      </c>
      <c r="B199" s="72">
        <f>SUM(B195:B198)</f>
        <v>195</v>
      </c>
      <c r="C199" s="39"/>
      <c r="D199" s="170" t="s">
        <v>77</v>
      </c>
      <c r="E199" s="170"/>
      <c r="F199" s="80">
        <f>SUM(F195:G198)</f>
        <v>2623518</v>
      </c>
      <c r="G199" s="80"/>
      <c r="H199" s="152"/>
      <c r="I199" s="152"/>
      <c r="J199" s="97" t="s">
        <v>77</v>
      </c>
      <c r="K199" s="98"/>
      <c r="L199" s="69"/>
    </row>
    <row r="201" spans="1:12" x14ac:dyDescent="0.2">
      <c r="A201" s="77" t="s">
        <v>60</v>
      </c>
      <c r="B201" s="78">
        <v>6874064</v>
      </c>
      <c r="C201" s="100"/>
    </row>
    <row r="202" spans="1:12" ht="28.5" x14ac:dyDescent="0.2">
      <c r="A202" s="77" t="s">
        <v>76</v>
      </c>
      <c r="B202" s="101">
        <v>695661</v>
      </c>
      <c r="C202" s="100"/>
    </row>
    <row r="203" spans="1:12" ht="28.5" x14ac:dyDescent="0.2">
      <c r="A203" s="77" t="s">
        <v>92</v>
      </c>
      <c r="B203" s="78">
        <f>B201+B202</f>
        <v>7569725</v>
      </c>
      <c r="C203" s="100"/>
    </row>
    <row r="204" spans="1:12" ht="13.5" customHeight="1" x14ac:dyDescent="0.2">
      <c r="A204" s="2" t="s">
        <v>39</v>
      </c>
      <c r="D204" s="2" t="s">
        <v>38</v>
      </c>
    </row>
    <row r="205" spans="1:12" ht="13.5" customHeight="1" x14ac:dyDescent="0.2"/>
    <row r="206" spans="1:12" x14ac:dyDescent="0.2">
      <c r="A206" s="6" t="s">
        <v>57</v>
      </c>
      <c r="B206" s="102"/>
      <c r="C206" s="102"/>
      <c r="D206" s="7"/>
      <c r="E206" s="7"/>
      <c r="F206" s="7"/>
    </row>
    <row r="207" spans="1:12" x14ac:dyDescent="0.2">
      <c r="A207" s="102"/>
      <c r="B207" s="7"/>
      <c r="C207" s="7"/>
      <c r="D207" s="7"/>
      <c r="E207" s="7"/>
      <c r="F207" s="7"/>
    </row>
    <row r="208" spans="1:12" x14ac:dyDescent="0.2">
      <c r="A208" s="18"/>
      <c r="B208" s="10" t="s">
        <v>5</v>
      </c>
      <c r="C208" s="10"/>
      <c r="D208" s="8"/>
      <c r="E208" s="8"/>
      <c r="F208" s="10" t="s">
        <v>40</v>
      </c>
      <c r="G208" s="42"/>
    </row>
    <row r="209" spans="1:8" x14ac:dyDescent="0.2">
      <c r="A209" s="18" t="s">
        <v>7</v>
      </c>
      <c r="B209" s="18"/>
      <c r="C209" s="18"/>
      <c r="D209" s="18"/>
      <c r="E209" s="18"/>
      <c r="F209" s="18"/>
      <c r="G209" s="43"/>
    </row>
    <row r="210" spans="1:8" x14ac:dyDescent="0.2">
      <c r="A210" s="13" t="s">
        <v>58</v>
      </c>
      <c r="B210" s="9">
        <v>785</v>
      </c>
      <c r="C210" s="12"/>
      <c r="D210" s="27"/>
      <c r="E210" s="27"/>
      <c r="F210" s="103">
        <v>25224520</v>
      </c>
      <c r="G210" s="104"/>
    </row>
    <row r="211" spans="1:8" ht="15.75" customHeight="1" x14ac:dyDescent="0.2">
      <c r="A211" s="13" t="s">
        <v>41</v>
      </c>
      <c r="B211" s="9">
        <v>72</v>
      </c>
      <c r="C211" s="12"/>
      <c r="D211" s="27"/>
      <c r="E211" s="27"/>
      <c r="F211" s="103">
        <v>142838</v>
      </c>
      <c r="G211" s="104"/>
    </row>
    <row r="212" spans="1:8" ht="15.75" customHeight="1" x14ac:dyDescent="0.2">
      <c r="A212" s="19" t="s">
        <v>59</v>
      </c>
      <c r="B212" s="11">
        <v>72</v>
      </c>
      <c r="C212" s="54"/>
      <c r="D212" s="30"/>
      <c r="E212" s="30"/>
      <c r="F212" s="105">
        <v>8390524</v>
      </c>
      <c r="G212" s="106"/>
    </row>
    <row r="213" spans="1:8" ht="15.75" customHeight="1" x14ac:dyDescent="0.2">
      <c r="A213" s="22" t="s">
        <v>71</v>
      </c>
      <c r="B213" s="135">
        <f>SUM(B210:B212)</f>
        <v>929</v>
      </c>
      <c r="C213" s="24"/>
      <c r="D213" s="24"/>
      <c r="E213" s="24"/>
      <c r="F213" s="93">
        <f>SUM(F210:F212)</f>
        <v>33757882</v>
      </c>
      <c r="G213" s="107"/>
    </row>
    <row r="214" spans="1:8" ht="15.75" customHeight="1" x14ac:dyDescent="0.2">
      <c r="A214" s="77"/>
      <c r="B214" s="89"/>
      <c r="C214" s="89"/>
      <c r="D214" s="89"/>
      <c r="E214" s="89"/>
      <c r="F214" s="107"/>
      <c r="G214" s="107"/>
    </row>
    <row r="215" spans="1:8" ht="15.75" customHeight="1" x14ac:dyDescent="0.2">
      <c r="A215" s="77"/>
      <c r="B215" s="89"/>
      <c r="C215" s="89"/>
      <c r="D215" s="89"/>
      <c r="E215" s="89"/>
      <c r="F215" s="107"/>
      <c r="G215" s="107"/>
    </row>
    <row r="216" spans="1:8" x14ac:dyDescent="0.2">
      <c r="A216" s="43"/>
      <c r="B216" s="43"/>
      <c r="C216" s="43"/>
      <c r="D216" s="43"/>
      <c r="E216" s="43"/>
      <c r="F216" s="43"/>
      <c r="G216" s="43"/>
    </row>
    <row r="217" spans="1:8" x14ac:dyDescent="0.2">
      <c r="A217" s="59" t="s">
        <v>121</v>
      </c>
      <c r="B217" s="86"/>
      <c r="C217" s="86"/>
      <c r="D217" s="48"/>
      <c r="E217" s="48"/>
      <c r="F217" s="48"/>
      <c r="G217" s="48"/>
      <c r="H217" s="48"/>
    </row>
    <row r="218" spans="1:8" x14ac:dyDescent="0.2">
      <c r="A218" s="86"/>
      <c r="B218" s="48"/>
      <c r="C218" s="48"/>
      <c r="D218" s="48"/>
      <c r="E218" s="48"/>
      <c r="F218" s="48"/>
      <c r="G218" s="48"/>
      <c r="H218" s="48"/>
    </row>
    <row r="219" spans="1:8" x14ac:dyDescent="0.2">
      <c r="A219" s="160"/>
      <c r="B219" s="71" t="s">
        <v>42</v>
      </c>
      <c r="C219" s="43"/>
      <c r="D219" s="48"/>
      <c r="E219" s="48"/>
      <c r="F219" s="48"/>
      <c r="G219" s="48"/>
      <c r="H219" s="48"/>
    </row>
    <row r="220" spans="1:8" x14ac:dyDescent="0.2">
      <c r="A220" s="160"/>
      <c r="B220" s="40" t="s">
        <v>5</v>
      </c>
      <c r="C220" s="42"/>
      <c r="D220" s="48"/>
      <c r="E220" s="48"/>
      <c r="F220" s="48"/>
      <c r="G220" s="48"/>
      <c r="H220" s="48"/>
    </row>
    <row r="221" spans="1:8" x14ac:dyDescent="0.2">
      <c r="A221" s="43"/>
      <c r="B221" s="43"/>
      <c r="C221" s="43"/>
      <c r="D221" s="48"/>
      <c r="E221" s="48"/>
      <c r="F221" s="48"/>
      <c r="G221" s="48"/>
      <c r="H221" s="48"/>
    </row>
    <row r="222" spans="1:8" x14ac:dyDescent="0.2">
      <c r="A222" s="75" t="s">
        <v>10</v>
      </c>
      <c r="B222" s="72">
        <v>9</v>
      </c>
      <c r="C222" s="108"/>
      <c r="D222" s="5"/>
      <c r="E222" s="48"/>
      <c r="F222" s="48"/>
      <c r="G222" s="48"/>
      <c r="H222" s="48"/>
    </row>
    <row r="223" spans="1:8" x14ac:dyDescent="0.2">
      <c r="A223" s="75" t="s">
        <v>11</v>
      </c>
      <c r="B223" s="134">
        <v>1</v>
      </c>
      <c r="C223" s="108"/>
      <c r="D223" s="5"/>
      <c r="E223" s="48"/>
      <c r="F223" s="48"/>
      <c r="G223" s="48"/>
      <c r="H223" s="48"/>
    </row>
    <row r="224" spans="1:8" x14ac:dyDescent="0.2">
      <c r="A224" s="77" t="s">
        <v>77</v>
      </c>
      <c r="B224" s="71">
        <f>SUM(B222:B223)</f>
        <v>10</v>
      </c>
      <c r="C224" s="109"/>
      <c r="D224" s="5"/>
      <c r="E224" s="48"/>
      <c r="F224" s="48"/>
      <c r="G224" s="48"/>
      <c r="H224" s="48"/>
    </row>
    <row r="225" spans="1:8" x14ac:dyDescent="0.2">
      <c r="A225" s="48"/>
      <c r="B225" s="5"/>
      <c r="C225" s="5"/>
      <c r="D225" s="5"/>
      <c r="E225" s="48"/>
      <c r="F225" s="48"/>
      <c r="G225" s="48"/>
      <c r="H225" s="48"/>
    </row>
    <row r="226" spans="1:8" x14ac:dyDescent="0.2">
      <c r="A226" s="75" t="s">
        <v>68</v>
      </c>
      <c r="B226" s="108"/>
      <c r="C226" s="108"/>
      <c r="D226" s="100">
        <v>205140.74</v>
      </c>
      <c r="E226" s="104"/>
      <c r="F226" s="48"/>
      <c r="G226" s="48"/>
      <c r="H226" s="48"/>
    </row>
    <row r="227" spans="1:8" x14ac:dyDescent="0.2">
      <c r="A227" s="75" t="s">
        <v>69</v>
      </c>
      <c r="B227" s="108"/>
      <c r="C227" s="108"/>
      <c r="D227" s="80">
        <v>66978</v>
      </c>
      <c r="E227" s="87"/>
      <c r="F227" s="48"/>
      <c r="G227" s="48"/>
      <c r="H227" s="48"/>
    </row>
    <row r="228" spans="1:8" x14ac:dyDescent="0.2">
      <c r="A228" s="75" t="s">
        <v>70</v>
      </c>
      <c r="B228" s="108"/>
      <c r="C228" s="108"/>
      <c r="D228" s="110">
        <f>D226/D227</f>
        <v>3.0628077876317596</v>
      </c>
      <c r="E228" s="111"/>
      <c r="F228" s="48"/>
      <c r="G228" s="48"/>
      <c r="H228" s="48"/>
    </row>
    <row r="229" spans="1:8" x14ac:dyDescent="0.2">
      <c r="A229" s="43"/>
      <c r="B229" s="108"/>
      <c r="C229" s="108"/>
      <c r="D229" s="60"/>
      <c r="E229" s="62"/>
      <c r="F229" s="48"/>
      <c r="G229" s="48"/>
      <c r="H229" s="48"/>
    </row>
    <row r="230" spans="1:8" x14ac:dyDescent="0.2">
      <c r="A230" s="77" t="s">
        <v>78</v>
      </c>
      <c r="B230" s="108"/>
      <c r="C230" s="108"/>
      <c r="D230" s="93">
        <v>29449.119999999999</v>
      </c>
      <c r="E230" s="107"/>
      <c r="F230" s="48"/>
      <c r="G230" s="48"/>
      <c r="H230" s="48"/>
    </row>
    <row r="231" spans="1:8" x14ac:dyDescent="0.2">
      <c r="A231" s="77"/>
      <c r="B231" s="43"/>
      <c r="C231" s="43"/>
      <c r="D231" s="107"/>
      <c r="E231" s="107"/>
      <c r="F231" s="48"/>
      <c r="G231" s="48"/>
      <c r="H231" s="48"/>
    </row>
    <row r="232" spans="1:8" x14ac:dyDescent="0.2">
      <c r="A232" s="77"/>
      <c r="B232" s="43"/>
      <c r="C232" s="43"/>
      <c r="D232" s="107"/>
      <c r="E232" s="107"/>
      <c r="F232" s="48"/>
      <c r="G232" s="48"/>
      <c r="H232" s="48"/>
    </row>
    <row r="234" spans="1:8" x14ac:dyDescent="0.2">
      <c r="A234" s="59" t="s">
        <v>122</v>
      </c>
      <c r="B234" s="86"/>
      <c r="C234" s="86"/>
      <c r="D234" s="48"/>
      <c r="E234" s="48"/>
      <c r="F234" s="48"/>
      <c r="G234" s="48"/>
      <c r="H234" s="48"/>
    </row>
    <row r="235" spans="1:8" x14ac:dyDescent="0.2">
      <c r="A235" s="59"/>
      <c r="B235" s="86"/>
      <c r="C235" s="86"/>
      <c r="D235" s="48"/>
      <c r="E235" s="48"/>
      <c r="F235" s="48"/>
      <c r="G235" s="48"/>
      <c r="H235" s="48"/>
    </row>
    <row r="236" spans="1:8" x14ac:dyDescent="0.2">
      <c r="A236" s="59"/>
      <c r="B236" s="71" t="s">
        <v>42</v>
      </c>
      <c r="C236" s="86"/>
      <c r="D236" s="48"/>
      <c r="E236" s="48"/>
      <c r="F236" s="48"/>
      <c r="G236" s="48"/>
      <c r="H236" s="48"/>
    </row>
    <row r="237" spans="1:8" x14ac:dyDescent="0.2">
      <c r="A237" s="86"/>
      <c r="B237" s="40" t="s">
        <v>5</v>
      </c>
      <c r="C237" s="48"/>
      <c r="D237" s="48"/>
      <c r="E237" s="48"/>
      <c r="F237" s="48"/>
      <c r="G237" s="48"/>
      <c r="H237" s="48"/>
    </row>
    <row r="238" spans="1:8" x14ac:dyDescent="0.2">
      <c r="A238" s="75" t="s">
        <v>10</v>
      </c>
      <c r="B238" s="72">
        <v>242</v>
      </c>
      <c r="C238" s="43"/>
      <c r="D238" s="48"/>
      <c r="E238" s="48"/>
      <c r="F238" s="48"/>
      <c r="G238" s="48"/>
      <c r="H238" s="48"/>
    </row>
    <row r="239" spans="1:8" x14ac:dyDescent="0.2">
      <c r="A239" s="75" t="s">
        <v>11</v>
      </c>
      <c r="B239" s="134">
        <v>29</v>
      </c>
      <c r="C239" s="42"/>
      <c r="D239" s="48"/>
      <c r="E239" s="48"/>
      <c r="F239" s="48"/>
      <c r="G239" s="48"/>
      <c r="H239" s="48"/>
    </row>
    <row r="240" spans="1:8" x14ac:dyDescent="0.2">
      <c r="A240" s="77" t="s">
        <v>71</v>
      </c>
      <c r="B240" s="71">
        <f>SUM(B238:B239)</f>
        <v>271</v>
      </c>
      <c r="C240" s="62"/>
      <c r="D240" s="48"/>
      <c r="E240" s="48"/>
      <c r="F240" s="48"/>
      <c r="G240" s="48"/>
      <c r="H240" s="48"/>
    </row>
    <row r="241" spans="1:8" x14ac:dyDescent="0.2">
      <c r="A241" s="48"/>
      <c r="B241" s="48"/>
      <c r="C241" s="48"/>
      <c r="D241" s="48"/>
      <c r="E241" s="48"/>
      <c r="F241" s="48"/>
      <c r="G241" s="48"/>
      <c r="H241" s="48"/>
    </row>
    <row r="242" spans="1:8" x14ac:dyDescent="0.2">
      <c r="A242" s="112" t="s">
        <v>140</v>
      </c>
      <c r="B242" s="112"/>
      <c r="C242" s="112"/>
      <c r="D242" s="112"/>
      <c r="E242" s="48"/>
      <c r="F242" s="48"/>
      <c r="G242" s="48"/>
      <c r="H242" s="48"/>
    </row>
    <row r="243" spans="1:8" x14ac:dyDescent="0.2">
      <c r="A243" s="48"/>
      <c r="B243" s="48"/>
      <c r="C243" s="48"/>
      <c r="D243" s="48"/>
      <c r="E243" s="48"/>
      <c r="F243" s="48"/>
      <c r="G243" s="48"/>
      <c r="H243" s="48"/>
    </row>
    <row r="244" spans="1:8" x14ac:dyDescent="0.2">
      <c r="A244" s="77" t="s">
        <v>65</v>
      </c>
      <c r="B244" s="39"/>
      <c r="C244" s="39"/>
      <c r="D244" s="80">
        <f>B245+B246</f>
        <v>6412063</v>
      </c>
      <c r="E244" s="87"/>
      <c r="F244" s="48"/>
      <c r="G244" s="48"/>
      <c r="H244" s="48"/>
    </row>
    <row r="245" spans="1:8" x14ac:dyDescent="0.2">
      <c r="A245" s="75" t="s">
        <v>79</v>
      </c>
      <c r="B245" s="80">
        <v>6406843</v>
      </c>
      <c r="C245" s="80"/>
      <c r="D245" s="39"/>
      <c r="E245" s="43"/>
      <c r="F245" s="48"/>
      <c r="G245" s="48"/>
      <c r="H245" s="48"/>
    </row>
    <row r="246" spans="1:8" x14ac:dyDescent="0.2">
      <c r="A246" s="75" t="s">
        <v>80</v>
      </c>
      <c r="B246" s="80">
        <v>5220</v>
      </c>
      <c r="C246" s="80"/>
      <c r="D246" s="39"/>
      <c r="E246" s="43"/>
      <c r="F246" s="48"/>
      <c r="G246" s="48"/>
      <c r="H246" s="48"/>
    </row>
    <row r="247" spans="1:8" x14ac:dyDescent="0.2">
      <c r="A247" s="77" t="s">
        <v>66</v>
      </c>
      <c r="B247" s="39"/>
      <c r="C247" s="39"/>
      <c r="D247" s="80">
        <f>B248+B249</f>
        <v>239276</v>
      </c>
      <c r="E247" s="87"/>
      <c r="F247" s="48"/>
      <c r="G247" s="48"/>
      <c r="H247" s="48"/>
    </row>
    <row r="248" spans="1:8" x14ac:dyDescent="0.2">
      <c r="A248" s="75" t="s">
        <v>81</v>
      </c>
      <c r="B248" s="80">
        <v>237998</v>
      </c>
      <c r="C248" s="80"/>
      <c r="D248" s="39"/>
      <c r="E248" s="43"/>
      <c r="F248" s="48"/>
      <c r="G248" s="48"/>
      <c r="H248" s="48"/>
    </row>
    <row r="249" spans="1:8" x14ac:dyDescent="0.2">
      <c r="A249" s="75" t="s">
        <v>82</v>
      </c>
      <c r="B249" s="39">
        <v>1278</v>
      </c>
      <c r="C249" s="39"/>
      <c r="D249" s="113"/>
      <c r="E249" s="43"/>
      <c r="F249" s="48"/>
      <c r="G249" s="48"/>
      <c r="H249" s="48"/>
    </row>
    <row r="250" spans="1:8" x14ac:dyDescent="0.2">
      <c r="A250" s="77" t="s">
        <v>67</v>
      </c>
      <c r="B250" s="60"/>
      <c r="C250" s="60"/>
      <c r="D250" s="81">
        <f>SUM(D244:D249)</f>
        <v>6651339</v>
      </c>
      <c r="E250" s="89"/>
      <c r="F250" s="48"/>
      <c r="G250" s="48"/>
      <c r="H250" s="48"/>
    </row>
    <row r="251" spans="1:8" x14ac:dyDescent="0.2">
      <c r="A251" s="48"/>
      <c r="C251" s="48"/>
      <c r="D251" s="48"/>
      <c r="E251" s="48"/>
      <c r="F251" s="48"/>
      <c r="G251" s="48"/>
      <c r="H251" s="48"/>
    </row>
    <row r="252" spans="1:8" x14ac:dyDescent="0.2">
      <c r="A252" s="77" t="s">
        <v>61</v>
      </c>
      <c r="B252" s="39"/>
      <c r="C252" s="43"/>
      <c r="D252" s="48"/>
      <c r="E252" s="48"/>
      <c r="F252" s="48"/>
      <c r="G252" s="48"/>
      <c r="H252" s="48"/>
    </row>
    <row r="253" spans="1:8" x14ac:dyDescent="0.2">
      <c r="A253" s="75" t="s">
        <v>51</v>
      </c>
      <c r="B253" s="100">
        <v>594669</v>
      </c>
      <c r="C253" s="104"/>
      <c r="D253" s="48"/>
      <c r="E253" s="48"/>
      <c r="F253" s="48"/>
      <c r="G253" s="48"/>
      <c r="H253" s="48"/>
    </row>
    <row r="254" spans="1:8" x14ac:dyDescent="0.2">
      <c r="A254" s="75" t="s">
        <v>52</v>
      </c>
      <c r="B254" s="114">
        <v>22431</v>
      </c>
      <c r="C254" s="106"/>
      <c r="D254" s="48"/>
      <c r="E254" s="48"/>
      <c r="F254" s="48"/>
      <c r="G254" s="48"/>
      <c r="H254" s="48"/>
    </row>
    <row r="255" spans="1:8" x14ac:dyDescent="0.2">
      <c r="A255" s="77" t="s">
        <v>94</v>
      </c>
      <c r="B255" s="78">
        <f>SUM(B253:B254)</f>
        <v>617100</v>
      </c>
      <c r="C255" s="107"/>
      <c r="E255" s="48"/>
      <c r="F255" s="48"/>
      <c r="G255" s="48"/>
      <c r="H255" s="48"/>
    </row>
    <row r="256" spans="1:8" x14ac:dyDescent="0.2">
      <c r="A256" s="77"/>
      <c r="B256" s="115"/>
      <c r="C256" s="107"/>
      <c r="E256" s="48"/>
      <c r="F256" s="48"/>
      <c r="G256" s="48"/>
      <c r="H256" s="48"/>
    </row>
    <row r="257" spans="1:8" ht="31.5" customHeight="1" x14ac:dyDescent="0.2">
      <c r="A257" s="116" t="s">
        <v>110</v>
      </c>
      <c r="B257" s="71" t="s">
        <v>111</v>
      </c>
      <c r="C257" s="43"/>
      <c r="D257" s="48"/>
      <c r="E257" s="48"/>
      <c r="F257" s="48"/>
      <c r="G257" s="48"/>
      <c r="H257" s="48"/>
    </row>
    <row r="258" spans="1:8" x14ac:dyDescent="0.2">
      <c r="A258" s="117">
        <v>1581749.29</v>
      </c>
      <c r="B258" s="2">
        <f>B255/A258</f>
        <v>0.3901376810480503</v>
      </c>
      <c r="H258" s="118"/>
    </row>
    <row r="262" spans="1:8" x14ac:dyDescent="0.2">
      <c r="A262" s="59" t="s">
        <v>43</v>
      </c>
    </row>
    <row r="264" spans="1:8" x14ac:dyDescent="0.2">
      <c r="B264" s="79" t="s">
        <v>49</v>
      </c>
    </row>
    <row r="265" spans="1:8" x14ac:dyDescent="0.2">
      <c r="A265" s="48"/>
    </row>
    <row r="266" spans="1:8" x14ac:dyDescent="0.2">
      <c r="A266" s="75" t="s">
        <v>83</v>
      </c>
      <c r="B266" s="100">
        <f>H48+H50+H97+H120+H143+H187+B203</f>
        <v>249039747.44999999</v>
      </c>
      <c r="C266" s="104"/>
    </row>
    <row r="267" spans="1:8" ht="42.75" x14ac:dyDescent="0.2">
      <c r="A267" s="75" t="s">
        <v>141</v>
      </c>
      <c r="B267" s="80">
        <v>3377381</v>
      </c>
      <c r="C267" s="87"/>
      <c r="D267" s="3"/>
    </row>
    <row r="268" spans="1:8" x14ac:dyDescent="0.2">
      <c r="A268" s="75" t="s">
        <v>84</v>
      </c>
      <c r="B268" s="80">
        <f>F213</f>
        <v>33757882</v>
      </c>
      <c r="C268" s="87"/>
      <c r="D268" s="3"/>
    </row>
    <row r="269" spans="1:8" ht="28.5" x14ac:dyDescent="0.2">
      <c r="A269" s="75" t="s">
        <v>142</v>
      </c>
      <c r="B269" s="119">
        <v>580790</v>
      </c>
      <c r="C269" s="87"/>
      <c r="D269" s="3"/>
    </row>
    <row r="270" spans="1:8" ht="28.5" x14ac:dyDescent="0.2">
      <c r="A270" s="77" t="s">
        <v>95</v>
      </c>
      <c r="B270" s="78">
        <f>SUM(B266:B269)</f>
        <v>286755800.44999999</v>
      </c>
      <c r="C270" s="107"/>
    </row>
    <row r="271" spans="1:8" x14ac:dyDescent="0.2">
      <c r="B271" s="5"/>
    </row>
    <row r="272" spans="1:8" x14ac:dyDescent="0.2">
      <c r="B272" s="59" t="s">
        <v>156</v>
      </c>
    </row>
    <row r="273" spans="1:6" x14ac:dyDescent="0.2">
      <c r="F273" s="120"/>
    </row>
    <row r="274" spans="1:6" ht="15.75" customHeight="1" x14ac:dyDescent="0.2">
      <c r="A274" s="75" t="s">
        <v>55</v>
      </c>
      <c r="B274" s="121">
        <f>H54</f>
        <v>4156064</v>
      </c>
      <c r="C274" s="100"/>
      <c r="D274" s="69"/>
      <c r="E274" s="69"/>
    </row>
    <row r="275" spans="1:6" ht="15.75" customHeight="1" x14ac:dyDescent="0.2">
      <c r="A275" s="75" t="s">
        <v>115</v>
      </c>
      <c r="B275" s="122">
        <f>H98</f>
        <v>2510500</v>
      </c>
      <c r="C275" s="80"/>
      <c r="D275" s="69"/>
      <c r="E275" s="69"/>
    </row>
    <row r="276" spans="1:6" ht="15.75" customHeight="1" x14ac:dyDescent="0.2">
      <c r="A276" s="75" t="s">
        <v>44</v>
      </c>
      <c r="B276" s="123">
        <f>D230</f>
        <v>29449.119999999999</v>
      </c>
      <c r="C276" s="80"/>
      <c r="D276" s="69"/>
      <c r="E276" s="69"/>
    </row>
    <row r="277" spans="1:6" ht="15.75" customHeight="1" x14ac:dyDescent="0.2">
      <c r="A277" s="75" t="s">
        <v>45</v>
      </c>
      <c r="B277" s="123">
        <v>287112</v>
      </c>
      <c r="C277" s="87"/>
      <c r="D277" s="69"/>
      <c r="E277" s="69"/>
    </row>
    <row r="278" spans="1:6" ht="15.75" customHeight="1" x14ac:dyDescent="0.2">
      <c r="A278" s="75" t="s">
        <v>56</v>
      </c>
      <c r="B278" s="124">
        <f>B255</f>
        <v>617100</v>
      </c>
      <c r="C278" s="80"/>
      <c r="D278" s="69"/>
      <c r="E278" s="69"/>
    </row>
    <row r="279" spans="1:6" ht="15.75" customHeight="1" x14ac:dyDescent="0.2">
      <c r="A279" s="77" t="s">
        <v>85</v>
      </c>
      <c r="B279" s="125">
        <f>SUM(B274:B278)</f>
        <v>7600225.1200000001</v>
      </c>
      <c r="C279" s="100"/>
      <c r="D279" s="69"/>
      <c r="E279" s="69"/>
    </row>
    <row r="280" spans="1:6" x14ac:dyDescent="0.2">
      <c r="A280" s="152"/>
      <c r="B280" s="152"/>
      <c r="C280" s="152"/>
      <c r="D280" s="152"/>
      <c r="E280" s="39"/>
    </row>
    <row r="281" spans="1:6" x14ac:dyDescent="0.2">
      <c r="A281" s="152"/>
      <c r="B281" s="152"/>
      <c r="C281" s="152"/>
      <c r="D281" s="152"/>
      <c r="E281" s="39"/>
    </row>
    <row r="282" spans="1:6" ht="18" customHeight="1" x14ac:dyDescent="0.2">
      <c r="A282" s="170" t="s">
        <v>62</v>
      </c>
      <c r="B282" s="171"/>
      <c r="C282" s="171"/>
      <c r="D282" s="171"/>
      <c r="E282" s="95"/>
    </row>
    <row r="283" spans="1:6" x14ac:dyDescent="0.2">
      <c r="A283" s="171"/>
      <c r="B283" s="171"/>
      <c r="C283" s="171"/>
      <c r="D283" s="171"/>
      <c r="F283" s="126">
        <f>B270+B279</f>
        <v>294356025.56999999</v>
      </c>
    </row>
    <row r="284" spans="1:6" x14ac:dyDescent="0.2">
      <c r="A284" s="75"/>
      <c r="B284" s="75"/>
      <c r="C284" s="75"/>
      <c r="D284" s="75"/>
      <c r="E284" s="39"/>
    </row>
    <row r="285" spans="1:6" x14ac:dyDescent="0.2">
      <c r="A285" s="120" t="s">
        <v>107</v>
      </c>
      <c r="B285" s="2" t="s">
        <v>108</v>
      </c>
    </row>
    <row r="286" spans="1:6" x14ac:dyDescent="0.2">
      <c r="B286" s="95" t="s">
        <v>109</v>
      </c>
      <c r="C286" s="95"/>
    </row>
    <row r="287" spans="1:6" x14ac:dyDescent="0.2">
      <c r="B287" s="95" t="s">
        <v>157</v>
      </c>
    </row>
  </sheetData>
  <mergeCells count="73">
    <mergeCell ref="A3:I3"/>
    <mergeCell ref="A4:I4"/>
    <mergeCell ref="A219:A220"/>
    <mergeCell ref="H196:I196"/>
    <mergeCell ref="H193:K194"/>
    <mergeCell ref="A193:A194"/>
    <mergeCell ref="D195:E195"/>
    <mergeCell ref="D199:E199"/>
    <mergeCell ref="H198:I198"/>
    <mergeCell ref="H199:I199"/>
    <mergeCell ref="F86:H86"/>
    <mergeCell ref="A187:F187"/>
    <mergeCell ref="A120:F120"/>
    <mergeCell ref="A143:F143"/>
    <mergeCell ref="A48:F48"/>
    <mergeCell ref="A34:B34"/>
    <mergeCell ref="A282:D283"/>
    <mergeCell ref="A280:D281"/>
    <mergeCell ref="H197:I197"/>
    <mergeCell ref="D197:E197"/>
    <mergeCell ref="A2:I2"/>
    <mergeCell ref="D198:E198"/>
    <mergeCell ref="F88:H88"/>
    <mergeCell ref="F89:H89"/>
    <mergeCell ref="F90:H90"/>
    <mergeCell ref="D196:E196"/>
    <mergeCell ref="H195:I195"/>
    <mergeCell ref="A9:A10"/>
    <mergeCell ref="A60:A61"/>
    <mergeCell ref="F84:H84"/>
    <mergeCell ref="F85:H85"/>
    <mergeCell ref="A82:B82"/>
    <mergeCell ref="L193:L194"/>
    <mergeCell ref="B193:B194"/>
    <mergeCell ref="F93:H93"/>
    <mergeCell ref="D94:F94"/>
    <mergeCell ref="A95:H95"/>
    <mergeCell ref="A102:A103"/>
    <mergeCell ref="A146:L146"/>
    <mergeCell ref="A181:F181"/>
    <mergeCell ref="A182:F182"/>
    <mergeCell ref="D193:G194"/>
    <mergeCell ref="H181:H182"/>
    <mergeCell ref="H185:H186"/>
    <mergeCell ref="A183:F183"/>
    <mergeCell ref="A184:F184"/>
    <mergeCell ref="A185:F185"/>
    <mergeCell ref="A186:F186"/>
    <mergeCell ref="B172:D172"/>
    <mergeCell ref="F91:H91"/>
    <mergeCell ref="A152:D152"/>
    <mergeCell ref="A147:K147"/>
    <mergeCell ref="G144:J144"/>
    <mergeCell ref="A101:B101"/>
    <mergeCell ref="A124:A125"/>
    <mergeCell ref="F172:H173"/>
    <mergeCell ref="B173:D173"/>
    <mergeCell ref="F102:F103"/>
    <mergeCell ref="A122:B122"/>
    <mergeCell ref="B99:F99"/>
    <mergeCell ref="A50:F50"/>
    <mergeCell ref="A97:F97"/>
    <mergeCell ref="A98:F98"/>
    <mergeCell ref="F87:H87"/>
    <mergeCell ref="A49:F49"/>
    <mergeCell ref="F92:H92"/>
    <mergeCell ref="A58:B58"/>
    <mergeCell ref="A51:F51"/>
    <mergeCell ref="A54:F54"/>
    <mergeCell ref="A56:F56"/>
    <mergeCell ref="B55:F55"/>
    <mergeCell ref="A52:F52"/>
    <mergeCell ref="A53:F53"/>
  </mergeCells>
  <phoneticPr fontId="0" type="noConversion"/>
  <printOptions horizontalCentered="1"/>
  <pageMargins left="0.5" right="0.5" top="1" bottom="1" header="0.5" footer="0.5"/>
  <pageSetup scale="74" orientation="portrait" r:id="rId1"/>
  <headerFooter alignWithMargins="0">
    <oddFooter>&amp;C&amp;P of &amp;N</oddFooter>
  </headerFooter>
  <rowBreaks count="5" manualBreakCount="5">
    <brk id="56" max="16383" man="1"/>
    <brk id="100" max="9" man="1"/>
    <brk id="151" max="9" man="1"/>
    <brk id="205" max="9" man="1"/>
    <brk id="25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2009-10 Participation and Funding Report</dc:title>
  <dc:subject>SNT &amp; CNT Program Statistics</dc:subject>
  <dc:creator>Jacqueline J. Jordee</dc:creator>
  <cp:keywords>Participation, Summer Food, National School Lunch, School Breakfast, Special Milk, Child and Adult Care Food, Meals, Expenditures</cp:keywords>
  <cp:lastModifiedBy>Angela A. Farris</cp:lastModifiedBy>
  <cp:lastPrinted>2015-06-05T15:37:04Z</cp:lastPrinted>
  <dcterms:created xsi:type="dcterms:W3CDTF">2005-11-17T22:13:04Z</dcterms:created>
  <dcterms:modified xsi:type="dcterms:W3CDTF">2015-06-08T17:20:07Z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493056246</vt:i4>
  </property>
  <property fmtid="{D5CDD505-2E9C-101B-9397-08002B2CF9AE}" pid="3" name="_NewReviewCycle">
    <vt:lpwstr/>
  </property>
  <property fmtid="{D5CDD505-2E9C-101B-9397-08002B2CF9AE}" pid="4" name="_EmailSubject">
    <vt:lpwstr>2013-14 Participation &amp; Funding Report</vt:lpwstr>
  </property>
  <property fmtid="{D5CDD505-2E9C-101B-9397-08002B2CF9AE}" pid="5" name="_AuthorEmail">
    <vt:lpwstr>Jacqueline.Jordee@dpi.wi.gov</vt:lpwstr>
  </property>
  <property fmtid="{D5CDD505-2E9C-101B-9397-08002B2CF9AE}" pid="6" name="_AuthorEmailDisplayName">
    <vt:lpwstr>Jordee, Jacqueline  DPI</vt:lpwstr>
  </property>
  <property fmtid="{D5CDD505-2E9C-101B-9397-08002B2CF9AE}" pid="7" name="_ReviewingToolsShownOnce">
    <vt:lpwstr/>
  </property>
</Properties>
</file>